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9510" activeTab="4"/>
  </bookViews>
  <sheets>
    <sheet name="Bond" sheetId="1" r:id="rId1"/>
    <sheet name="Data" sheetId="2" r:id="rId2"/>
    <sheet name="Interpolation" sheetId="3" r:id="rId3"/>
    <sheet name="Cal_Duration1" sheetId="4" r:id="rId4"/>
    <sheet name="Data_Summary" sheetId="5" r:id="rId5"/>
  </sheets>
  <externalReferences>
    <externalReference r:id="rId8"/>
    <externalReference r:id="rId9"/>
  </externalReferences>
  <definedNames>
    <definedName name="Day">#REF!</definedName>
    <definedName name="INITIAL">'[1]Fitting Bonds'!$AA$2:$AA$7</definedName>
    <definedName name="MaxS">#REF!</definedName>
    <definedName name="MEAN">#REF!</definedName>
    <definedName name="MinS">#REF!</definedName>
    <definedName name="Run">#REF!</definedName>
    <definedName name="SD">#REF!</definedName>
    <definedName name="ShortRate">'[1]Fitting Bonds'!$B$20</definedName>
    <definedName name="StartStockPrice">#REF!</definedName>
    <definedName name="StockPrice">#REF!</definedName>
    <definedName name="swaprate">#REF!</definedName>
    <definedName name="time">#REF!</definedName>
    <definedName name="Trading_days_p.a.">#REF!</definedName>
    <definedName name="TrialRuns">#REF!</definedName>
    <definedName name="Worksheet_List">#REF!</definedName>
  </definedNames>
  <calcPr fullCalcOnLoad="1"/>
</workbook>
</file>

<file path=xl/comments1.xml><?xml version="1.0" encoding="utf-8"?>
<comments xmlns="http://schemas.openxmlformats.org/spreadsheetml/2006/main">
  <authors>
    <author>Jan R?man</author>
  </authors>
  <commentList>
    <comment ref="B1" authorId="0">
      <text>
        <r>
          <rPr>
            <sz val="8"/>
            <rFont val="Tahoma"/>
            <family val="0"/>
          </rPr>
          <t>Description                 :Sweden, Treasury Bills, 1 month, Yield, Close, SEK
Series                         :ew:swe14205
Source                        :Reuters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:True
Row                           :False</t>
        </r>
      </text>
    </comment>
    <comment ref="C1" authorId="0">
      <text>
        <r>
          <rPr>
            <sz val="8"/>
            <rFont val="Tahoma"/>
            <family val="0"/>
          </rPr>
          <t>Description                 :Sweden, Treasury Bills, 2 month, Yield, Close, SEK
Series                         :ew:swe14230
Source                        :Reuters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  <comment ref="D1" authorId="0">
      <text>
        <r>
          <rPr>
            <sz val="8"/>
            <rFont val="Tahoma"/>
            <family val="0"/>
          </rPr>
          <t>Description                 :Sweden, Treasury Bills, 3 month, Yield, Close, SEK
Series                         :ew:swe14200
Source                        :Reuters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  <comment ref="E1" authorId="0">
      <text>
        <r>
          <rPr>
            <sz val="8"/>
            <rFont val="Tahoma"/>
            <family val="0"/>
          </rPr>
          <t>Description                 :Sweden, Treasury Bills, 6 month, Yield, Close, SEK
Series                         :ew:swe14210
Source                        :Reuters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  <comment ref="F1" authorId="0">
      <text>
        <r>
          <rPr>
            <sz val="8"/>
            <rFont val="Tahoma"/>
            <family val="0"/>
          </rPr>
          <t>Description                 :Sweden, Treasury Bills, 9 month, Yield, Close, SEK
Series                         :ew:swe14223
Source                        :Reuters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  <comment ref="G1" authorId="0">
      <text>
        <r>
          <rPr>
            <sz val="8"/>
            <rFont val="Tahoma"/>
            <family val="0"/>
          </rPr>
          <t>Description                 :Sweden, Treasury Bills, 12 month, Yield, Close, SEK
Series                         :ew:swe14220
Source                        :Reuters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  <comment ref="H1" authorId="0">
      <text>
        <r>
          <rPr>
            <sz val="8"/>
            <rFont val="Tahoma"/>
            <family val="0"/>
          </rPr>
          <t>Description                 :Sweden, Government Bonds, SO1037, Yield, Close, SEK
Series                         :ew:swe14180
Source                        :EcoWin AB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  <comment ref="I1" authorId="0">
      <text>
        <r>
          <rPr>
            <sz val="8"/>
            <rFont val="Tahoma"/>
            <family val="0"/>
          </rPr>
          <t>Description                 :Sweden, Government Bonds, SO1040, Yield, Close, SEK
Series                         :ew:swe14187
Source                        :EcoWin AB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  <comment ref="J1" authorId="0">
      <text>
        <r>
          <rPr>
            <sz val="8"/>
            <rFont val="Tahoma"/>
            <family val="0"/>
          </rPr>
          <t>Description                 :Sweden, Government Bonds, SO1043, Yield, Close, SEK
Series                         :ew:swe14153
Source                        :EcoWin AB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  <comment ref="K1" authorId="0">
      <text>
        <r>
          <rPr>
            <sz val="8"/>
            <rFont val="Tahoma"/>
            <family val="0"/>
          </rPr>
          <t>Description                 :Sweden, Government Bonds, SO1034, Yield, Close, SEK
Series                         :ew:swe14175
Source                        :EcoWin AB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  <comment ref="L1" authorId="0">
      <text>
        <r>
          <rPr>
            <sz val="8"/>
            <rFont val="Tahoma"/>
            <family val="0"/>
          </rPr>
          <t>Description                 :Sweden, Government Bonds, SO1048, Yield, Close, SEK
Series                         :ew:swe14169
Source                        :EcoWin AB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  <comment ref="M1" authorId="0">
      <text>
        <r>
          <rPr>
            <sz val="8"/>
            <rFont val="Tahoma"/>
            <family val="0"/>
          </rPr>
          <t>Description                 :Sweden, Government Bonds, SO1045, Yield, Close, SEK
Series                         :ew:swe14160
Source                        :EcoWin AB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  <comment ref="N1" authorId="0">
      <text>
        <r>
          <rPr>
            <sz val="8"/>
            <rFont val="Tahoma"/>
            <family val="0"/>
          </rPr>
          <t>Description                 :Sweden, Government Bonds, SO1046, Yield, Close, SEK
Series                         :ew:swe14140
Source                        :EcoWin AB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  <comment ref="O1" authorId="0">
      <text>
        <r>
          <rPr>
            <sz val="8"/>
            <rFont val="Tahoma"/>
            <family val="0"/>
          </rPr>
          <t>Description                 :Sweden, Government Bonds, SO1041, Yield, Close, SEK
Series                         :ew:swe14186
Source                        :EcoWin AB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  <comment ref="P1" authorId="0">
      <text>
        <r>
          <rPr>
            <sz val="8"/>
            <rFont val="Tahoma"/>
            <family val="0"/>
          </rPr>
          <t>Description                 :Sweden, Government Bonds, SO1049, Yield, Close, SEK
Series                         :ew:swe14177
Source                        :EcoWin AB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  <comment ref="Q1" authorId="0">
      <text>
        <r>
          <rPr>
            <sz val="8"/>
            <rFont val="Tahoma"/>
            <family val="0"/>
          </rPr>
          <t>Description                 :Sweden, Government Bonds, SO1050, Yield, Close, SEK
Series                         :ew:swe14562
Source                        :EcoWin AB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  <comment ref="R1" authorId="0">
      <text>
        <r>
          <rPr>
            <sz val="8"/>
            <rFont val="Tahoma"/>
            <family val="0"/>
          </rPr>
          <t>Description                 :Sweden, Government Bonds, SO1051, Yield, Close, SEK
Series                         :ew:swe14563
Source                        :EcoWin AB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  <comment ref="S1" authorId="0">
      <text>
        <r>
          <rPr>
            <sz val="8"/>
            <rFont val="Tahoma"/>
            <family val="0"/>
          </rPr>
          <t>Description                 :Sweden, Government Bonds, SO1047, Yield, Close, SEK
Series                         :ew:swe14168
Source                        :EcoWin AB
Original Frequency    :Day
Transform Frequency:Day
Start Obs                   :-3Y
End Obs                     :LAST
Missing values            :Empty
Currency                    :SEK
Class                          :Stock
Scale                          :00
Use scale factor         :False
Calculation                 :
Display                       :Auto
ShowDates                :False
Row                           :False</t>
        </r>
      </text>
    </comment>
  </commentList>
</comments>
</file>

<file path=xl/sharedStrings.xml><?xml version="1.0" encoding="utf-8"?>
<sst xmlns="http://schemas.openxmlformats.org/spreadsheetml/2006/main" count="370" uniqueCount="101">
  <si>
    <t>Name</t>
  </si>
  <si>
    <t>Maturity</t>
  </si>
  <si>
    <t>ew:swe14205</t>
  </si>
  <si>
    <t>ew:swe14230</t>
  </si>
  <si>
    <t>ew:swe14200</t>
  </si>
  <si>
    <t>ew:swe14210</t>
  </si>
  <si>
    <t>ew:swe14223</t>
  </si>
  <si>
    <t>ew:swe14220</t>
  </si>
  <si>
    <t>ew:swe14177</t>
  </si>
  <si>
    <t>ew:swe14168</t>
  </si>
  <si>
    <t>ew:swe14153</t>
  </si>
  <si>
    <t>ew:swe14169</t>
  </si>
  <si>
    <t>ew:swe14186</t>
  </si>
  <si>
    <t>ew:swe14140</t>
  </si>
  <si>
    <t>ew:swe14160</t>
  </si>
  <si>
    <t>ew:swe14187</t>
  </si>
  <si>
    <t>ew:swe14180</t>
  </si>
  <si>
    <t>ew:swe14175</t>
  </si>
  <si>
    <t>ew:swe14562</t>
  </si>
  <si>
    <t>ew:swe14563</t>
  </si>
  <si>
    <t>Sweden, Treasury Bills, 1 month, Yield, Close, SEK</t>
  </si>
  <si>
    <t>Sweden, Treasury Bills, 2 month, Yield, Close, SEK</t>
  </si>
  <si>
    <t>Sweden, Treasury Bills, 3 month, Yield, Close, SEK</t>
  </si>
  <si>
    <t>Sweden, Treasury Bills, 6 month, Yield, Close, SEK</t>
  </si>
  <si>
    <t>Sweden, Treasury Bills, 9 month, Yield, Close, SEK</t>
  </si>
  <si>
    <t>Sweden, Treasury Bills, 12 month, Yield, Close, SEK</t>
  </si>
  <si>
    <t>Sweden, Government Bonds, SO1049, Yield, Close, SEK</t>
  </si>
  <si>
    <t>Sweden, Government Bonds, SO1047, Yield, Close, SEK</t>
  </si>
  <si>
    <t>Sweden, Government Bonds, SO1043, Yield, Close, SEK</t>
  </si>
  <si>
    <t>Sweden, Government Bonds, SO1048, Yield, Close, SEK</t>
  </si>
  <si>
    <t>Sweden, Government Bonds, SO1041, Yield, Close, SEK</t>
  </si>
  <si>
    <t>Sweden, Government Bonds, SO1046, Yield, Close, SEK</t>
  </si>
  <si>
    <t>Sweden, Government Bonds, SO1045, Yield, Close, SEK</t>
  </si>
  <si>
    <t>Sweden, Government Bonds, SO1040, Yield, Close, SEK</t>
  </si>
  <si>
    <t>Sweden, Government Bonds, SO1037, Yield, Close, SEK</t>
  </si>
  <si>
    <t>Sweden, Government Bonds, SO1034, Yield, Close, SEK</t>
  </si>
  <si>
    <t>Sweden, Government Bonds, SO1050, Yield, Close, SEK</t>
  </si>
  <si>
    <t>Sweden, Government Bonds, SO1051, Yield, Close, SEK</t>
  </si>
  <si>
    <t>Yield</t>
  </si>
  <si>
    <t>Coupon</t>
  </si>
  <si>
    <t>Price</t>
  </si>
  <si>
    <t>Duration</t>
  </si>
  <si>
    <t>01M</t>
  </si>
  <si>
    <t>02M</t>
  </si>
  <si>
    <t>03M</t>
  </si>
  <si>
    <t>06M</t>
  </si>
  <si>
    <t>09M</t>
  </si>
  <si>
    <t>12M</t>
  </si>
  <si>
    <t>Time</t>
  </si>
  <si>
    <t>m</t>
  </si>
  <si>
    <t>cumulative  discount factor</t>
  </si>
  <si>
    <t>Discount factor per time diff</t>
  </si>
  <si>
    <t>trader's yield</t>
  </si>
  <si>
    <t>Cash Flow</t>
  </si>
  <si>
    <t>Datum</t>
  </si>
  <si>
    <t>SO1037</t>
  </si>
  <si>
    <t>SO1040</t>
  </si>
  <si>
    <t>SO1043</t>
  </si>
  <si>
    <t>SO1034</t>
  </si>
  <si>
    <t>SO1048</t>
  </si>
  <si>
    <t>SO1045</t>
  </si>
  <si>
    <t>SO1046</t>
  </si>
  <si>
    <t>SO1041</t>
  </si>
  <si>
    <t>SO1049</t>
  </si>
  <si>
    <t>SO1050</t>
  </si>
  <si>
    <t>SO1051</t>
  </si>
  <si>
    <t>SO1047</t>
  </si>
  <si>
    <t>Value Day</t>
  </si>
  <si>
    <t>Frequency</t>
  </si>
  <si>
    <t>Daycount</t>
  </si>
  <si>
    <t>YTM</t>
  </si>
  <si>
    <t>Next Cou</t>
  </si>
  <si>
    <t>Face V</t>
  </si>
  <si>
    <t>Maturity-YF</t>
  </si>
  <si>
    <t>Date</t>
  </si>
  <si>
    <t>PV</t>
  </si>
  <si>
    <t>Rate</t>
  </si>
  <si>
    <t>FW Dur</t>
  </si>
  <si>
    <t>FW Conv</t>
  </si>
  <si>
    <t>Bond YTM</t>
  </si>
  <si>
    <t>PV(YTM)</t>
  </si>
  <si>
    <t>Time diff</t>
  </si>
  <si>
    <t>Slope</t>
  </si>
  <si>
    <t>MDura</t>
  </si>
  <si>
    <t>Yield One</t>
  </si>
  <si>
    <t>Yield Two</t>
  </si>
  <si>
    <t>01Y</t>
  </si>
  <si>
    <t>02Y</t>
  </si>
  <si>
    <t>03Y</t>
  </si>
  <si>
    <t>04Y</t>
  </si>
  <si>
    <t>05Y</t>
  </si>
  <si>
    <t>06Y</t>
  </si>
  <si>
    <t>07Y</t>
  </si>
  <si>
    <t>08Y</t>
  </si>
  <si>
    <t>09Y</t>
  </si>
  <si>
    <t>10Y</t>
  </si>
  <si>
    <t>12Y</t>
  </si>
  <si>
    <t>15Y</t>
  </si>
  <si>
    <t>20Y</t>
  </si>
  <si>
    <t>25Y</t>
  </si>
  <si>
    <t>30Y</t>
  </si>
</sst>
</file>

<file path=xl/styles.xml><?xml version="1.0" encoding="utf-8"?>
<styleSheet xmlns="http://schemas.openxmlformats.org/spreadsheetml/2006/main">
  <numFmts count="5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  <numFmt numFmtId="173" formatCode="0.000"/>
    <numFmt numFmtId="174" formatCode="0.0000"/>
    <numFmt numFmtId="175" formatCode="mmm/yyyy"/>
    <numFmt numFmtId="176" formatCode="d/m\ 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%"/>
    <numFmt numFmtId="182" formatCode="d/mmm/yyyy"/>
    <numFmt numFmtId="183" formatCode="d/mmm"/>
    <numFmt numFmtId="184" formatCode="0.0%"/>
    <numFmt numFmtId="185" formatCode="&quot;kr&quot;#,##0;\-&quot;kr&quot;#,##0"/>
    <numFmt numFmtId="186" formatCode="&quot;kr&quot;#,##0;[Red]\-&quot;kr&quot;#,##0"/>
    <numFmt numFmtId="187" formatCode="&quot;kr&quot;#,##0.00;\-&quot;kr&quot;#,##0.00"/>
    <numFmt numFmtId="188" formatCode="&quot;kr&quot;#,##0.00;[Red]\-&quot;kr&quot;#,##0.00"/>
    <numFmt numFmtId="189" formatCode="_-&quot;kr&quot;* #,##0_-;\-&quot;kr&quot;* #,##0_-;_-&quot;kr&quot;* &quot;-&quot;_-;_-@_-"/>
    <numFmt numFmtId="190" formatCode="_-* #,##0_-;\-* #,##0_-;_-* &quot;-&quot;_-;_-@_-"/>
    <numFmt numFmtId="191" formatCode="_-&quot;kr&quot;* #,##0.00_-;\-&quot;kr&quot;* #,##0.00_-;_-&quot;kr&quot;* &quot;-&quot;??_-;_-@_-"/>
    <numFmt numFmtId="192" formatCode="_-* #,##0.00_-;\-* #,##0.00_-;_-* &quot;-&quot;??_-;_-@_-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0.000000"/>
    <numFmt numFmtId="196" formatCode="0.00000"/>
    <numFmt numFmtId="197" formatCode="_-* #,##0_-;\-* #,##0_-;_-* &quot;-&quot;??_-;_-@_-"/>
    <numFmt numFmtId="198" formatCode="0.0"/>
    <numFmt numFmtId="199" formatCode="_-* #,##0.000_-;\-* #,##0.000_-;_-* &quot;-&quot;??_-;_-@_-"/>
    <numFmt numFmtId="200" formatCode="0.00000000000000%"/>
    <numFmt numFmtId="201" formatCode="_-* #,##0.0000_-;\-* #,##0.0000_-;_-* &quot;-&quot;??_-;_-@_-"/>
    <numFmt numFmtId="202" formatCode="_(* #,##0.0_);_(* \(#,##0.0\);_(* &quot;-&quot;??_);_(@_)"/>
    <numFmt numFmtId="203" formatCode="0.0000%"/>
    <numFmt numFmtId="204" formatCode="_-&quot;kr&quot;* #,##0.0000_-;\-&quot;kr&quot;* #,##0.0000_-;_-&quot;kr&quot;* &quot;-&quot;??_-;_-@_-"/>
    <numFmt numFmtId="205" formatCode="_-* #,##0.0_-;\-* #,##0.0_-;_-* &quot;-&quot;?_-;_-@_-"/>
    <numFmt numFmtId="206" formatCode="_-* #,##0.000_-;\-* #,##0.000_-;_-* &quot;-&quot;???_-;_-@_-"/>
    <numFmt numFmtId="207" formatCode="yyyy"/>
    <numFmt numFmtId="208" formatCode="0.00000%"/>
    <numFmt numFmtId="209" formatCode="[$-809]dd\ mmmm\ yyyy"/>
    <numFmt numFmtId="210" formatCode="dd/mm/yyyy;@"/>
    <numFmt numFmtId="211" formatCode="_-* #,##0.000\ _k_r_-;\-* #,##0.000\ _k_r_-;_-* &quot;-&quot;???\ _k_r_-;_-@_-"/>
    <numFmt numFmtId="212" formatCode="[$-41D]&quot;den &quot;d\ mmmm\ yyyy"/>
  </numFmts>
  <fonts count="10">
    <font>
      <sz val="10"/>
      <name val="Arial"/>
      <family val="0"/>
    </font>
    <font>
      <sz val="10"/>
      <color indexed="9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5"/>
      <name val="Arial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2" borderId="1" xfId="0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 horizontal="center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10" fontId="3" fillId="3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181" fontId="3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0" fontId="3" fillId="4" borderId="0" xfId="0" applyNumberFormat="1" applyFont="1" applyFill="1" applyAlignment="1">
      <alignment/>
    </xf>
    <xf numFmtId="10" fontId="0" fillId="4" borderId="0" xfId="0" applyNumberFormat="1" applyFill="1" applyAlignment="1">
      <alignment/>
    </xf>
    <xf numFmtId="0" fontId="0" fillId="3" borderId="2" xfId="0" applyFill="1" applyBorder="1" applyAlignment="1">
      <alignment/>
    </xf>
    <xf numFmtId="182" fontId="0" fillId="3" borderId="3" xfId="0" applyNumberFormat="1" applyFill="1" applyBorder="1" applyAlignment="1">
      <alignment horizontal="right"/>
    </xf>
    <xf numFmtId="182" fontId="0" fillId="3" borderId="2" xfId="0" applyNumberFormat="1" applyFont="1" applyFill="1" applyBorder="1" applyAlignment="1">
      <alignment horizontal="right" vertical="center" wrapText="1"/>
    </xf>
    <xf numFmtId="182" fontId="0" fillId="3" borderId="2" xfId="0" applyNumberForma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/>
    </xf>
    <xf numFmtId="182" fontId="0" fillId="3" borderId="0" xfId="0" applyNumberFormat="1" applyFill="1" applyAlignment="1">
      <alignment/>
    </xf>
    <xf numFmtId="0" fontId="0" fillId="3" borderId="0" xfId="0" applyFill="1" applyAlignment="1">
      <alignment/>
    </xf>
    <xf numFmtId="182" fontId="0" fillId="0" borderId="0" xfId="0" applyNumberFormat="1" applyAlignment="1">
      <alignment/>
    </xf>
    <xf numFmtId="0" fontId="0" fillId="5" borderId="5" xfId="0" applyFill="1" applyBorder="1" applyAlignment="1">
      <alignment/>
    </xf>
    <xf numFmtId="182" fontId="0" fillId="5" borderId="3" xfId="0" applyNumberForma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 horizontal="right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49" fontId="0" fillId="3" borderId="19" xfId="0" applyNumberFormat="1" applyFont="1" applyFill="1" applyBorder="1" applyAlignment="1">
      <alignment horizontal="center" vertical="center" wrapText="1"/>
    </xf>
    <xf numFmtId="10" fontId="0" fillId="3" borderId="20" xfId="0" applyNumberFormat="1" applyFill="1" applyBorder="1" applyAlignment="1">
      <alignment horizontal="center" vertical="center"/>
    </xf>
    <xf numFmtId="182" fontId="0" fillId="6" borderId="21" xfId="0" applyNumberFormat="1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" xfId="0" applyFill="1" applyBorder="1" applyAlignment="1">
      <alignment/>
    </xf>
    <xf numFmtId="49" fontId="0" fillId="3" borderId="24" xfId="0" applyNumberFormat="1" applyFont="1" applyFill="1" applyBorder="1" applyAlignment="1">
      <alignment horizontal="center" vertical="center" wrapText="1"/>
    </xf>
    <xf numFmtId="10" fontId="0" fillId="3" borderId="25" xfId="0" applyNumberFormat="1" applyFont="1" applyFill="1" applyBorder="1" applyAlignment="1">
      <alignment horizontal="center" vertical="center"/>
    </xf>
    <xf numFmtId="10" fontId="0" fillId="3" borderId="25" xfId="0" applyNumberFormat="1" applyFill="1" applyBorder="1" applyAlignment="1">
      <alignment horizontal="center" vertical="center"/>
    </xf>
    <xf numFmtId="0" fontId="0" fillId="3" borderId="24" xfId="0" applyNumberFormat="1" applyFont="1" applyFill="1" applyBorder="1" applyAlignment="1">
      <alignment horizontal="center" vertical="center" wrapText="1"/>
    </xf>
    <xf numFmtId="49" fontId="0" fillId="3" borderId="24" xfId="0" applyNumberFormat="1" applyFill="1" applyBorder="1" applyAlignment="1">
      <alignment horizontal="center" vertical="center"/>
    </xf>
    <xf numFmtId="183" fontId="0" fillId="3" borderId="3" xfId="0" applyNumberFormat="1" applyFill="1" applyBorder="1" applyAlignment="1">
      <alignment horizontal="right"/>
    </xf>
    <xf numFmtId="183" fontId="0" fillId="3" borderId="2" xfId="0" applyNumberFormat="1" applyFont="1" applyFill="1" applyBorder="1" applyAlignment="1">
      <alignment horizontal="right" vertical="center" wrapText="1"/>
    </xf>
    <xf numFmtId="183" fontId="0" fillId="3" borderId="2" xfId="0" applyNumberFormat="1" applyFill="1" applyBorder="1" applyAlignment="1">
      <alignment horizontal="right" vertical="center"/>
    </xf>
    <xf numFmtId="18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0" borderId="0" xfId="0" applyBorder="1" applyAlignment="1">
      <alignment/>
    </xf>
    <xf numFmtId="10" fontId="3" fillId="4" borderId="0" xfId="0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10" fontId="0" fillId="4" borderId="0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10" fontId="0" fillId="4" borderId="4" xfId="0" applyNumberForma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10" fontId="0" fillId="0" borderId="4" xfId="0" applyNumberFormat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4" fontId="0" fillId="0" borderId="0" xfId="0" applyNumberFormat="1" applyBorder="1" applyAlignment="1">
      <alignment/>
    </xf>
    <xf numFmtId="14" fontId="0" fillId="0" borderId="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3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4" xfId="0" applyNumberFormat="1" applyFont="1" applyBorder="1" applyAlignment="1">
      <alignment/>
    </xf>
    <xf numFmtId="10" fontId="0" fillId="0" borderId="4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5" xfId="0" applyFill="1" applyBorder="1" applyAlignment="1">
      <alignment/>
    </xf>
    <xf numFmtId="0" fontId="0" fillId="0" borderId="27" xfId="0" applyFill="1" applyBorder="1" applyAlignment="1">
      <alignment/>
    </xf>
    <xf numFmtId="0" fontId="0" fillId="6" borderId="3" xfId="0" applyFill="1" applyBorder="1" applyAlignment="1">
      <alignment horizontal="center"/>
    </xf>
    <xf numFmtId="49" fontId="0" fillId="3" borderId="28" xfId="0" applyNumberFormat="1" applyFill="1" applyBorder="1" applyAlignment="1">
      <alignment horizontal="center" vertical="center"/>
    </xf>
    <xf numFmtId="182" fontId="0" fillId="3" borderId="29" xfId="0" applyNumberFormat="1" applyFill="1" applyBorder="1" applyAlignment="1">
      <alignment horizontal="right" vertical="center"/>
    </xf>
    <xf numFmtId="0" fontId="0" fillId="3" borderId="29" xfId="0" applyFill="1" applyBorder="1" applyAlignment="1">
      <alignment/>
    </xf>
    <xf numFmtId="10" fontId="0" fillId="3" borderId="30" xfId="0" applyNumberFormat="1" applyFont="1" applyFill="1" applyBorder="1" applyAlignment="1">
      <alignment horizontal="center" vertical="center"/>
    </xf>
    <xf numFmtId="182" fontId="0" fillId="6" borderId="12" xfId="0" applyNumberFormat="1" applyFill="1" applyBorder="1" applyAlignment="1">
      <alignment/>
    </xf>
    <xf numFmtId="0" fontId="0" fillId="6" borderId="31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2" xfId="0" applyFill="1" applyBorder="1" applyAlignment="1">
      <alignment/>
    </xf>
    <xf numFmtId="0" fontId="0" fillId="6" borderId="33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3" borderId="2" xfId="0" applyNumberForma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6" borderId="15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4" xfId="0" applyFill="1" applyBorder="1" applyAlignment="1">
      <alignment/>
    </xf>
    <xf numFmtId="0" fontId="3" fillId="6" borderId="11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9" xfId="0" applyFill="1" applyBorder="1" applyAlignment="1">
      <alignment/>
    </xf>
    <xf numFmtId="0" fontId="3" fillId="7" borderId="15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26" xfId="0" applyFill="1" applyBorder="1" applyAlignment="1">
      <alignment/>
    </xf>
    <xf numFmtId="0" fontId="3" fillId="7" borderId="34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3" xfId="0" applyBorder="1" applyAlignment="1">
      <alignment/>
    </xf>
    <xf numFmtId="0" fontId="3" fillId="0" borderId="6" xfId="0" applyFont="1" applyBorder="1" applyAlignment="1">
      <alignment/>
    </xf>
    <xf numFmtId="174" fontId="3" fillId="4" borderId="6" xfId="0" applyNumberFormat="1" applyFont="1" applyFill="1" applyBorder="1" applyAlignment="1">
      <alignment horizontal="left"/>
    </xf>
    <xf numFmtId="182" fontId="0" fillId="3" borderId="18" xfId="0" applyNumberFormat="1" applyFill="1" applyBorder="1" applyAlignment="1">
      <alignment horizontal="right"/>
    </xf>
    <xf numFmtId="183" fontId="0" fillId="3" borderId="18" xfId="0" applyNumberFormat="1" applyFill="1" applyBorder="1" applyAlignment="1">
      <alignment horizontal="right"/>
    </xf>
    <xf numFmtId="0" fontId="0" fillId="0" borderId="37" xfId="0" applyBorder="1" applyAlignment="1">
      <alignment/>
    </xf>
    <xf numFmtId="173" fontId="3" fillId="0" borderId="37" xfId="0" applyNumberFormat="1" applyFont="1" applyBorder="1" applyAlignment="1">
      <alignment horizontal="center"/>
    </xf>
    <xf numFmtId="182" fontId="0" fillId="3" borderId="7" xfId="0" applyNumberFormat="1" applyFill="1" applyBorder="1" applyAlignment="1">
      <alignment horizontal="right"/>
    </xf>
    <xf numFmtId="15" fontId="0" fillId="3" borderId="2" xfId="0" applyNumberFormat="1" applyFill="1" applyBorder="1" applyAlignment="1">
      <alignment/>
    </xf>
    <xf numFmtId="182" fontId="0" fillId="3" borderId="2" xfId="0" applyNumberFormat="1" applyFill="1" applyBorder="1" applyAlignment="1">
      <alignment horizontal="right"/>
    </xf>
    <xf numFmtId="183" fontId="0" fillId="3" borderId="7" xfId="0" applyNumberFormat="1" applyFill="1" applyBorder="1" applyAlignment="1">
      <alignment horizontal="right"/>
    </xf>
    <xf numFmtId="10" fontId="0" fillId="3" borderId="20" xfId="0" applyNumberFormat="1" applyFont="1" applyFill="1" applyBorder="1" applyAlignment="1">
      <alignment horizontal="center" vertical="center"/>
    </xf>
    <xf numFmtId="183" fontId="0" fillId="3" borderId="2" xfId="0" applyNumberFormat="1" applyFill="1" applyBorder="1" applyAlignment="1">
      <alignment horizontal="right"/>
    </xf>
    <xf numFmtId="10" fontId="0" fillId="3" borderId="2" xfId="0" applyNumberFormat="1" applyFill="1" applyBorder="1" applyAlignment="1">
      <alignment horizontal="center" vertical="center"/>
    </xf>
    <xf numFmtId="10" fontId="0" fillId="3" borderId="2" xfId="0" applyNumberFormat="1" applyFont="1" applyFill="1" applyBorder="1" applyAlignment="1">
      <alignment horizontal="center" vertical="center"/>
    </xf>
    <xf numFmtId="182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0" fillId="0" borderId="4" xfId="0" applyBorder="1" applyAlignment="1">
      <alignment horizontal="center"/>
    </xf>
    <xf numFmtId="0" fontId="3" fillId="9" borderId="0" xfId="0" applyFont="1" applyFill="1" applyAlignment="1">
      <alignment/>
    </xf>
    <xf numFmtId="0" fontId="0" fillId="0" borderId="0" xfId="0" applyAlignment="1">
      <alignment horizontal="center"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49" fontId="0" fillId="11" borderId="19" xfId="0" applyNumberFormat="1" applyFont="1" applyFill="1" applyBorder="1" applyAlignment="1">
      <alignment horizontal="center" vertical="center" wrapText="1"/>
    </xf>
    <xf numFmtId="1" fontId="0" fillId="11" borderId="38" xfId="0" applyNumberFormat="1" applyFont="1" applyFill="1" applyBorder="1" applyAlignment="1">
      <alignment horizontal="center" vertical="center" wrapText="1"/>
    </xf>
    <xf numFmtId="10" fontId="0" fillId="11" borderId="38" xfId="0" applyNumberFormat="1" applyFill="1" applyBorder="1" applyAlignment="1">
      <alignment horizontal="center" vertical="center"/>
    </xf>
    <xf numFmtId="49" fontId="0" fillId="11" borderId="24" xfId="0" applyNumberFormat="1" applyFont="1" applyFill="1" applyBorder="1" applyAlignment="1">
      <alignment horizontal="center" vertical="center" wrapText="1"/>
    </xf>
    <xf numFmtId="1" fontId="0" fillId="11" borderId="2" xfId="0" applyNumberFormat="1" applyFont="1" applyFill="1" applyBorder="1" applyAlignment="1">
      <alignment horizontal="center" vertical="center" wrapText="1"/>
    </xf>
    <xf numFmtId="10" fontId="0" fillId="11" borderId="2" xfId="0" applyNumberFormat="1" applyFont="1" applyFill="1" applyBorder="1" applyAlignment="1">
      <alignment horizontal="center" vertical="center"/>
    </xf>
    <xf numFmtId="10" fontId="0" fillId="11" borderId="2" xfId="0" applyNumberFormat="1" applyFill="1" applyBorder="1" applyAlignment="1">
      <alignment horizontal="center" vertical="center"/>
    </xf>
    <xf numFmtId="182" fontId="0" fillId="10" borderId="0" xfId="0" applyNumberFormat="1" applyFill="1" applyAlignment="1">
      <alignment/>
    </xf>
    <xf numFmtId="0" fontId="0" fillId="11" borderId="24" xfId="0" applyNumberFormat="1" applyFont="1" applyFill="1" applyBorder="1" applyAlignment="1">
      <alignment horizontal="center" vertical="center" wrapText="1"/>
    </xf>
    <xf numFmtId="182" fontId="0" fillId="11" borderId="2" xfId="0" applyNumberFormat="1" applyFont="1" applyFill="1" applyBorder="1" applyAlignment="1">
      <alignment horizontal="center" vertical="center" wrapText="1"/>
    </xf>
    <xf numFmtId="49" fontId="0" fillId="11" borderId="24" xfId="0" applyNumberFormat="1" applyFill="1" applyBorder="1" applyAlignment="1">
      <alignment horizontal="center" vertical="center"/>
    </xf>
    <xf numFmtId="182" fontId="0" fillId="11" borderId="2" xfId="0" applyNumberFormat="1" applyFill="1" applyBorder="1" applyAlignment="1">
      <alignment horizontal="center" vertical="center"/>
    </xf>
    <xf numFmtId="0" fontId="0" fillId="11" borderId="24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1" fontId="0" fillId="11" borderId="29" xfId="0" applyNumberFormat="1" applyFont="1" applyFill="1" applyBorder="1" applyAlignment="1">
      <alignment horizontal="center" vertical="center" wrapText="1"/>
    </xf>
    <xf numFmtId="10" fontId="0" fillId="11" borderId="29" xfId="0" applyNumberForma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2" fontId="0" fillId="3" borderId="22" xfId="0" applyNumberFormat="1" applyFill="1" applyBorder="1" applyAlignment="1">
      <alignment/>
    </xf>
    <xf numFmtId="0" fontId="3" fillId="0" borderId="24" xfId="0" applyFont="1" applyBorder="1" applyAlignment="1">
      <alignment horizontal="center"/>
    </xf>
    <xf numFmtId="10" fontId="0" fillId="3" borderId="32" xfId="0" applyNumberFormat="1" applyFont="1" applyFill="1" applyBorder="1" applyAlignment="1">
      <alignment horizontal="center" vertical="center"/>
    </xf>
    <xf numFmtId="10" fontId="0" fillId="3" borderId="32" xfId="0" applyNumberForma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2" fontId="0" fillId="3" borderId="29" xfId="0" applyNumberFormat="1" applyFill="1" applyBorder="1" applyAlignment="1">
      <alignment/>
    </xf>
    <xf numFmtId="183" fontId="0" fillId="3" borderId="29" xfId="0" applyNumberFormat="1" applyFill="1" applyBorder="1" applyAlignment="1">
      <alignment horizontal="right" vertical="center"/>
    </xf>
    <xf numFmtId="10" fontId="0" fillId="3" borderId="33" xfId="0" applyNumberFormat="1" applyFont="1" applyFill="1" applyBorder="1" applyAlignment="1">
      <alignment horizontal="center" vertical="center"/>
    </xf>
    <xf numFmtId="10" fontId="0" fillId="3" borderId="39" xfId="0" applyNumberFormat="1" applyFont="1" applyFill="1" applyBorder="1" applyAlignment="1">
      <alignment horizontal="center" vertical="center"/>
    </xf>
    <xf numFmtId="10" fontId="0" fillId="3" borderId="39" xfId="0" applyNumberFormat="1" applyFill="1" applyBorder="1" applyAlignment="1">
      <alignment horizontal="center" vertical="center"/>
    </xf>
    <xf numFmtId="182" fontId="0" fillId="3" borderId="0" xfId="0" applyNumberFormat="1" applyFill="1" applyBorder="1" applyAlignment="1">
      <alignment horizontal="right"/>
    </xf>
    <xf numFmtId="182" fontId="0" fillId="3" borderId="27" xfId="0" applyNumberFormat="1" applyFill="1" applyBorder="1" applyAlignment="1">
      <alignment horizontal="right"/>
    </xf>
    <xf numFmtId="10" fontId="0" fillId="3" borderId="40" xfId="0" applyNumberFormat="1" applyFill="1" applyBorder="1" applyAlignment="1">
      <alignment horizontal="center" vertical="center"/>
    </xf>
    <xf numFmtId="183" fontId="0" fillId="3" borderId="38" xfId="0" applyNumberFormat="1" applyFill="1" applyBorder="1" applyAlignment="1">
      <alignment horizontal="right"/>
    </xf>
    <xf numFmtId="0" fontId="0" fillId="11" borderId="41" xfId="0" applyFill="1" applyBorder="1" applyAlignment="1">
      <alignment horizontal="left" vertical="top" wrapText="1"/>
    </xf>
    <xf numFmtId="0" fontId="0" fillId="11" borderId="42" xfId="0" applyFill="1" applyBorder="1" applyAlignment="1">
      <alignment horizontal="left" vertical="top" wrapText="1"/>
    </xf>
    <xf numFmtId="0" fontId="0" fillId="11" borderId="43" xfId="0" applyFill="1" applyBorder="1" applyAlignment="1">
      <alignment horizontal="left" vertical="top" wrapText="1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'[2]Bonds'!$B$87:$S$87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32147983"/>
        <c:axId val="20896392"/>
      </c:line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96392"/>
        <c:crosses val="autoZero"/>
        <c:auto val="1"/>
        <c:lblOffset val="100"/>
        <c:noMultiLvlLbl val="0"/>
      </c:catAx>
      <c:valAx>
        <c:axId val="20896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47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Interpolated Yield Curve </a:t>
            </a:r>
          </a:p>
        </c:rich>
      </c:tx>
      <c:layout>
        <c:manualLayout>
          <c:xMode val="factor"/>
          <c:yMode val="factor"/>
          <c:x val="0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625"/>
          <c:w val="0.8045"/>
          <c:h val="0.7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Interpolation!$I$27:$HJ$27</c:f>
              <c:numCach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cat>
          <c:val>
            <c:numRef>
              <c:f>Interpolation!$I$29:$HJ$29</c:f>
              <c:numCach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  <c:smooth val="0"/>
        </c:ser>
        <c:axId val="53849801"/>
        <c:axId val="14886162"/>
      </c:lineChart>
      <c:catAx>
        <c:axId val="5384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4886162"/>
        <c:crosses val="autoZero"/>
        <c:auto val="1"/>
        <c:lblOffset val="100"/>
        <c:noMultiLvlLbl val="0"/>
      </c:catAx>
      <c:valAx>
        <c:axId val="148861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crossAx val="538498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Bond Price vs Rate</a:t>
            </a:r>
          </a:p>
        </c:rich>
      </c:tx>
      <c:layout>
        <c:manualLayout>
          <c:xMode val="factor"/>
          <c:yMode val="factor"/>
          <c:x val="0.01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49"/>
          <c:w val="0.9265"/>
          <c:h val="0.75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Cal_Duration1!$C$17:$C$33</c:f>
              <c:numCache/>
            </c:numRef>
          </c:cat>
          <c:val>
            <c:numRef>
              <c:f>Cal_Duration1!$F$17:$F$33</c:f>
              <c:numCache/>
            </c:numRef>
          </c:val>
          <c:smooth val="0"/>
        </c:ser>
        <c:axId val="66866595"/>
        <c:axId val="64928444"/>
      </c:lineChart>
      <c:catAx>
        <c:axId val="66866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(YTM)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Bond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66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80</xdr:row>
      <xdr:rowOff>142875</xdr:rowOff>
    </xdr:from>
    <xdr:to>
      <xdr:col>12</xdr:col>
      <xdr:colOff>276225</xdr:colOff>
      <xdr:row>93</xdr:row>
      <xdr:rowOff>133350</xdr:rowOff>
    </xdr:to>
    <xdr:graphicFrame>
      <xdr:nvGraphicFramePr>
        <xdr:cNvPr id="1" name="Chart 1"/>
        <xdr:cNvGraphicFramePr/>
      </xdr:nvGraphicFramePr>
      <xdr:xfrm>
        <a:off x="3600450" y="13268325"/>
        <a:ext cx="36385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101</xdr:row>
      <xdr:rowOff>66675</xdr:rowOff>
    </xdr:from>
    <xdr:to>
      <xdr:col>10</xdr:col>
      <xdr:colOff>561975</xdr:colOff>
      <xdr:row>133</xdr:row>
      <xdr:rowOff>28575</xdr:rowOff>
    </xdr:to>
    <xdr:graphicFrame>
      <xdr:nvGraphicFramePr>
        <xdr:cNvPr id="1" name="Chart 1"/>
        <xdr:cNvGraphicFramePr/>
      </xdr:nvGraphicFramePr>
      <xdr:xfrm>
        <a:off x="1104900" y="16563975"/>
        <a:ext cx="73628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13</xdr:row>
      <xdr:rowOff>104775</xdr:rowOff>
    </xdr:from>
    <xdr:to>
      <xdr:col>17</xdr:col>
      <xdr:colOff>495300</xdr:colOff>
      <xdr:row>33</xdr:row>
      <xdr:rowOff>152400</xdr:rowOff>
    </xdr:to>
    <xdr:graphicFrame>
      <xdr:nvGraphicFramePr>
        <xdr:cNvPr id="1" name="Chart 5"/>
        <xdr:cNvGraphicFramePr/>
      </xdr:nvGraphicFramePr>
      <xdr:xfrm>
        <a:off x="6534150" y="2238375"/>
        <a:ext cx="57816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ina%20dokument\Working\nytt\NelsonSieg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ndSwap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lson Siegel"/>
      <sheetName val="Fitting Bonds"/>
      <sheetName val="Bond Price"/>
      <sheetName val="Blad1"/>
    </sheetNames>
    <sheetDataSet>
      <sheetData sheetId="1">
        <row r="2">
          <cell r="AA2">
            <v>60</v>
          </cell>
        </row>
        <row r="3">
          <cell r="AA3">
            <v>57</v>
          </cell>
        </row>
        <row r="4">
          <cell r="AA4">
            <v>150</v>
          </cell>
        </row>
        <row r="5">
          <cell r="AA5">
            <v>250</v>
          </cell>
        </row>
        <row r="6">
          <cell r="AA6">
            <v>70</v>
          </cell>
        </row>
        <row r="7">
          <cell r="AA7">
            <v>0.1</v>
          </cell>
        </row>
        <row r="20">
          <cell r="B20">
            <v>0.017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nds"/>
      <sheetName val="Swaps"/>
      <sheetName val="Data"/>
    </sheetNames>
    <sheetDataSet>
      <sheetData sheetId="0">
        <row r="87">
          <cell r="B87">
            <v>1.96</v>
          </cell>
          <cell r="C87">
            <v>1.96</v>
          </cell>
          <cell r="D87">
            <v>1.97</v>
          </cell>
          <cell r="E87">
            <v>1.985</v>
          </cell>
          <cell r="F87">
            <v>2.025</v>
          </cell>
          <cell r="G87">
            <v>2.08</v>
          </cell>
          <cell r="H87">
            <v>2.835</v>
          </cell>
          <cell r="I87">
            <v>2.73</v>
          </cell>
          <cell r="J87">
            <v>2.935</v>
          </cell>
          <cell r="K87">
            <v>2.825</v>
          </cell>
          <cell r="L87">
            <v>3.13</v>
          </cell>
          <cell r="M87">
            <v>3.355</v>
          </cell>
          <cell r="N87">
            <v>3.57</v>
          </cell>
          <cell r="O87">
            <v>3.715</v>
          </cell>
          <cell r="P87">
            <v>3.83</v>
          </cell>
          <cell r="S87">
            <v>3.955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8"/>
  <sheetViews>
    <sheetView workbookViewId="0" topLeftCell="A1">
      <selection activeCell="A6" sqref="A6"/>
    </sheetView>
  </sheetViews>
  <sheetFormatPr defaultColWidth="9.140625" defaultRowHeight="12.75"/>
  <cols>
    <col min="1" max="1" width="10.140625" style="0" bestFit="1" customWidth="1"/>
    <col min="2" max="16384" width="8.57421875" style="0" customWidth="1"/>
  </cols>
  <sheetData>
    <row r="1" spans="2:19" ht="25.5"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16</v>
      </c>
      <c r="I1" s="2" t="s">
        <v>15</v>
      </c>
      <c r="J1" s="2" t="s">
        <v>10</v>
      </c>
      <c r="K1" s="2" t="s">
        <v>17</v>
      </c>
      <c r="L1" s="2" t="s">
        <v>11</v>
      </c>
      <c r="M1" s="2" t="s">
        <v>14</v>
      </c>
      <c r="N1" s="2" t="s">
        <v>13</v>
      </c>
      <c r="O1" s="2" t="s">
        <v>12</v>
      </c>
      <c r="P1" s="2" t="s">
        <v>8</v>
      </c>
      <c r="Q1" s="2" t="s">
        <v>18</v>
      </c>
      <c r="R1" s="2" t="s">
        <v>19</v>
      </c>
      <c r="S1" s="2" t="s">
        <v>9</v>
      </c>
    </row>
    <row r="2" spans="2:19" ht="12.75">
      <c r="B2" s="176" t="s">
        <v>20</v>
      </c>
      <c r="C2" s="176" t="s">
        <v>21</v>
      </c>
      <c r="D2" s="176" t="s">
        <v>22</v>
      </c>
      <c r="E2" s="176" t="s">
        <v>23</v>
      </c>
      <c r="F2" s="176" t="s">
        <v>24</v>
      </c>
      <c r="G2" s="176" t="s">
        <v>25</v>
      </c>
      <c r="H2" s="176" t="s">
        <v>34</v>
      </c>
      <c r="I2" s="176" t="s">
        <v>33</v>
      </c>
      <c r="J2" s="176" t="s">
        <v>28</v>
      </c>
      <c r="K2" s="176" t="s">
        <v>35</v>
      </c>
      <c r="L2" s="176" t="s">
        <v>29</v>
      </c>
      <c r="M2" s="176" t="s">
        <v>32</v>
      </c>
      <c r="N2" s="176" t="s">
        <v>31</v>
      </c>
      <c r="O2" s="176" t="s">
        <v>30</v>
      </c>
      <c r="P2" s="176" t="s">
        <v>26</v>
      </c>
      <c r="Q2" s="176" t="s">
        <v>36</v>
      </c>
      <c r="R2" s="176" t="s">
        <v>37</v>
      </c>
      <c r="S2" s="176" t="s">
        <v>27</v>
      </c>
    </row>
    <row r="3" spans="2:19" ht="12.75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2:19" ht="12.7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2:19" ht="12.75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2:19" ht="12.75"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2:19" ht="12.75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</row>
    <row r="9" spans="1:19" s="140" customFormat="1" ht="13.5" thickBot="1">
      <c r="A9" s="138" t="s">
        <v>54</v>
      </c>
      <c r="B9" s="138" t="s">
        <v>42</v>
      </c>
      <c r="C9" s="138" t="s">
        <v>43</v>
      </c>
      <c r="D9" s="138" t="s">
        <v>44</v>
      </c>
      <c r="E9" s="138" t="s">
        <v>45</v>
      </c>
      <c r="F9" s="138" t="s">
        <v>46</v>
      </c>
      <c r="G9" s="138" t="s">
        <v>47</v>
      </c>
      <c r="H9" s="138" t="s">
        <v>55</v>
      </c>
      <c r="I9" s="138" t="s">
        <v>56</v>
      </c>
      <c r="J9" s="138" t="s">
        <v>57</v>
      </c>
      <c r="K9" s="138" t="s">
        <v>58</v>
      </c>
      <c r="L9" s="138" t="s">
        <v>59</v>
      </c>
      <c r="M9" s="138" t="s">
        <v>60</v>
      </c>
      <c r="N9" s="138" t="s">
        <v>61</v>
      </c>
      <c r="O9" s="138" t="s">
        <v>62</v>
      </c>
      <c r="P9" s="138" t="s">
        <v>63</v>
      </c>
      <c r="Q9" s="138" t="s">
        <v>64</v>
      </c>
      <c r="R9" s="138" t="s">
        <v>65</v>
      </c>
      <c r="S9" s="138" t="s">
        <v>66</v>
      </c>
    </row>
    <row r="10" spans="1:19" ht="12.75">
      <c r="A10" s="3">
        <v>38306</v>
      </c>
      <c r="B10">
        <v>1.99</v>
      </c>
      <c r="D10">
        <v>1.99</v>
      </c>
      <c r="E10">
        <v>2.07</v>
      </c>
      <c r="G10">
        <v>2.31</v>
      </c>
      <c r="H10">
        <v>3.225</v>
      </c>
      <c r="I10">
        <v>3.23</v>
      </c>
      <c r="J10">
        <v>3.415</v>
      </c>
      <c r="K10">
        <v>3.67</v>
      </c>
      <c r="L10">
        <v>3.6</v>
      </c>
      <c r="M10">
        <v>3.805</v>
      </c>
      <c r="N10">
        <v>3.995</v>
      </c>
      <c r="O10">
        <v>4.115</v>
      </c>
      <c r="P10">
        <v>4.23</v>
      </c>
      <c r="S10">
        <v>4.415</v>
      </c>
    </row>
    <row r="11" spans="1:19" ht="12.75">
      <c r="A11" s="3">
        <v>38307</v>
      </c>
      <c r="B11">
        <v>1.995</v>
      </c>
      <c r="D11">
        <v>1.995</v>
      </c>
      <c r="E11">
        <v>2.08</v>
      </c>
      <c r="G11">
        <v>2.32</v>
      </c>
      <c r="H11">
        <v>3.23</v>
      </c>
      <c r="I11">
        <v>3.225</v>
      </c>
      <c r="J11">
        <v>3.405</v>
      </c>
      <c r="K11">
        <v>3.415</v>
      </c>
      <c r="L11">
        <v>3.59</v>
      </c>
      <c r="M11">
        <v>3.785</v>
      </c>
      <c r="N11">
        <v>3.97</v>
      </c>
      <c r="O11">
        <v>4.09</v>
      </c>
      <c r="P11">
        <v>4.2</v>
      </c>
      <c r="S11">
        <v>4.385</v>
      </c>
    </row>
    <row r="12" spans="1:19" ht="12.75">
      <c r="A12" s="3">
        <v>38308</v>
      </c>
      <c r="B12">
        <v>1.99</v>
      </c>
      <c r="D12">
        <v>1.99</v>
      </c>
      <c r="E12">
        <v>2.065</v>
      </c>
      <c r="G12">
        <v>2.3</v>
      </c>
      <c r="H12">
        <v>3.21</v>
      </c>
      <c r="I12">
        <v>3.215</v>
      </c>
      <c r="J12">
        <v>3.39</v>
      </c>
      <c r="K12">
        <v>3.46</v>
      </c>
      <c r="L12">
        <v>3.575</v>
      </c>
      <c r="M12">
        <v>3.78</v>
      </c>
      <c r="N12">
        <v>3.98</v>
      </c>
      <c r="O12">
        <v>4.095</v>
      </c>
      <c r="P12">
        <v>4.21</v>
      </c>
      <c r="S12">
        <v>4.395</v>
      </c>
    </row>
    <row r="13" spans="1:19" ht="12.75">
      <c r="A13" s="3">
        <v>38309</v>
      </c>
      <c r="B13">
        <v>2</v>
      </c>
      <c r="D13">
        <v>1.98</v>
      </c>
      <c r="E13">
        <v>2.065</v>
      </c>
      <c r="G13">
        <v>2.28</v>
      </c>
      <c r="H13">
        <v>3.295</v>
      </c>
      <c r="I13">
        <v>3.21</v>
      </c>
      <c r="J13">
        <v>3.4</v>
      </c>
      <c r="K13">
        <v>3.41</v>
      </c>
      <c r="L13">
        <v>3.585</v>
      </c>
      <c r="M13">
        <v>3.79</v>
      </c>
      <c r="N13">
        <v>3.995</v>
      </c>
      <c r="O13">
        <v>4.115</v>
      </c>
      <c r="P13">
        <v>4.225</v>
      </c>
      <c r="S13">
        <v>4.41</v>
      </c>
    </row>
    <row r="14" spans="1:19" ht="12.75">
      <c r="A14" s="3">
        <v>38310</v>
      </c>
      <c r="B14">
        <v>1.995</v>
      </c>
      <c r="D14">
        <v>1.99</v>
      </c>
      <c r="E14">
        <v>2.06</v>
      </c>
      <c r="G14">
        <v>2.295</v>
      </c>
      <c r="H14">
        <v>3.28</v>
      </c>
      <c r="I14">
        <v>3.215</v>
      </c>
      <c r="J14">
        <v>3.395</v>
      </c>
      <c r="K14">
        <v>3.495</v>
      </c>
      <c r="L14">
        <v>3.58</v>
      </c>
      <c r="M14">
        <v>3.785</v>
      </c>
      <c r="N14">
        <v>3.99</v>
      </c>
      <c r="O14">
        <v>4.11</v>
      </c>
      <c r="P14">
        <v>4.22</v>
      </c>
      <c r="S14">
        <v>4.41</v>
      </c>
    </row>
    <row r="15" spans="1:19" ht="12.75">
      <c r="A15" s="3">
        <v>38313</v>
      </c>
      <c r="B15">
        <v>2</v>
      </c>
      <c r="D15">
        <v>2</v>
      </c>
      <c r="E15">
        <v>2.05</v>
      </c>
      <c r="G15">
        <v>2.28</v>
      </c>
      <c r="H15">
        <v>3.345</v>
      </c>
      <c r="I15">
        <v>3.18</v>
      </c>
      <c r="J15">
        <v>3.365</v>
      </c>
      <c r="K15">
        <v>3.435</v>
      </c>
      <c r="L15">
        <v>3.55</v>
      </c>
      <c r="M15">
        <v>3.76</v>
      </c>
      <c r="N15">
        <v>3.96</v>
      </c>
      <c r="O15">
        <v>4.08</v>
      </c>
      <c r="P15">
        <v>4.195</v>
      </c>
      <c r="S15">
        <v>4.38</v>
      </c>
    </row>
    <row r="16" spans="1:19" ht="12.75">
      <c r="A16" s="3">
        <v>38314</v>
      </c>
      <c r="B16">
        <v>2</v>
      </c>
      <c r="D16">
        <v>1.98</v>
      </c>
      <c r="E16">
        <v>2.055</v>
      </c>
      <c r="G16">
        <v>2.26</v>
      </c>
      <c r="H16">
        <v>3.37</v>
      </c>
      <c r="I16">
        <v>3.155</v>
      </c>
      <c r="J16">
        <v>3.345</v>
      </c>
      <c r="K16">
        <v>3.35</v>
      </c>
      <c r="L16">
        <v>3.535</v>
      </c>
      <c r="M16">
        <v>3.74</v>
      </c>
      <c r="N16">
        <v>3.945</v>
      </c>
      <c r="O16">
        <v>4.065</v>
      </c>
      <c r="P16">
        <v>4.175</v>
      </c>
      <c r="S16">
        <v>4.365</v>
      </c>
    </row>
    <row r="17" spans="1:19" ht="12.75">
      <c r="A17" s="3">
        <v>38315</v>
      </c>
      <c r="B17">
        <v>2</v>
      </c>
      <c r="D17">
        <v>1.99</v>
      </c>
      <c r="E17">
        <v>2.05</v>
      </c>
      <c r="G17">
        <v>2.25</v>
      </c>
      <c r="H17">
        <v>3.315</v>
      </c>
      <c r="I17">
        <v>3.145</v>
      </c>
      <c r="J17">
        <v>3.335</v>
      </c>
      <c r="K17">
        <v>3.335</v>
      </c>
      <c r="L17">
        <v>3.525</v>
      </c>
      <c r="M17">
        <v>3.735</v>
      </c>
      <c r="N17">
        <v>3.945</v>
      </c>
      <c r="O17">
        <v>4.065</v>
      </c>
      <c r="P17">
        <v>4.175</v>
      </c>
      <c r="S17">
        <v>4.365</v>
      </c>
    </row>
    <row r="18" spans="1:19" ht="12.75">
      <c r="A18" s="3">
        <v>38316</v>
      </c>
      <c r="B18">
        <v>2.01</v>
      </c>
      <c r="D18">
        <v>1.985</v>
      </c>
      <c r="E18">
        <v>2.05</v>
      </c>
      <c r="G18">
        <v>2.25</v>
      </c>
      <c r="H18">
        <v>3.335</v>
      </c>
      <c r="I18">
        <v>3.125</v>
      </c>
      <c r="J18">
        <v>3.315</v>
      </c>
      <c r="K18">
        <v>3.375</v>
      </c>
      <c r="L18">
        <v>3.505</v>
      </c>
      <c r="M18">
        <v>3.715</v>
      </c>
      <c r="N18">
        <v>3.93</v>
      </c>
      <c r="O18">
        <v>4.055</v>
      </c>
      <c r="P18">
        <v>4.165</v>
      </c>
      <c r="S18">
        <v>4.355</v>
      </c>
    </row>
    <row r="19" spans="1:19" ht="12.75">
      <c r="A19" s="3">
        <v>38317</v>
      </c>
      <c r="B19">
        <v>2.01</v>
      </c>
      <c r="D19">
        <v>1.98</v>
      </c>
      <c r="E19">
        <v>2.04</v>
      </c>
      <c r="G19">
        <v>2.22</v>
      </c>
      <c r="H19">
        <v>3.32</v>
      </c>
      <c r="I19">
        <v>3.11</v>
      </c>
      <c r="J19">
        <v>3.3</v>
      </c>
      <c r="K19">
        <v>3.3</v>
      </c>
      <c r="L19">
        <v>3.495</v>
      </c>
      <c r="M19">
        <v>3.71</v>
      </c>
      <c r="N19">
        <v>3.925</v>
      </c>
      <c r="O19">
        <v>4.045</v>
      </c>
      <c r="P19">
        <v>4.155</v>
      </c>
      <c r="S19">
        <v>4.345</v>
      </c>
    </row>
    <row r="20" spans="1:19" ht="12.75">
      <c r="A20" s="3">
        <v>38320</v>
      </c>
      <c r="B20">
        <v>1.98</v>
      </c>
      <c r="D20">
        <v>1.98</v>
      </c>
      <c r="E20">
        <v>2.045</v>
      </c>
      <c r="G20">
        <v>2.235</v>
      </c>
      <c r="H20">
        <v>3.305</v>
      </c>
      <c r="I20">
        <v>3.14</v>
      </c>
      <c r="J20">
        <v>3.335</v>
      </c>
      <c r="K20">
        <v>3.335</v>
      </c>
      <c r="L20">
        <v>3.53</v>
      </c>
      <c r="M20">
        <v>3.745</v>
      </c>
      <c r="N20">
        <v>3.955</v>
      </c>
      <c r="O20">
        <v>4.08</v>
      </c>
      <c r="P20">
        <v>4.19</v>
      </c>
      <c r="S20">
        <v>4.375</v>
      </c>
    </row>
    <row r="21" spans="1:19" ht="12.75">
      <c r="A21" s="3">
        <v>38321</v>
      </c>
      <c r="B21">
        <v>1.98</v>
      </c>
      <c r="D21">
        <v>1.98</v>
      </c>
      <c r="E21">
        <v>2.03</v>
      </c>
      <c r="G21">
        <v>2.19</v>
      </c>
      <c r="H21">
        <v>3.285</v>
      </c>
      <c r="I21">
        <v>3.09</v>
      </c>
      <c r="J21">
        <v>3.285</v>
      </c>
      <c r="K21">
        <v>3.385</v>
      </c>
      <c r="L21">
        <v>3.48</v>
      </c>
      <c r="M21">
        <v>3.7</v>
      </c>
      <c r="N21">
        <v>3.925</v>
      </c>
      <c r="O21">
        <v>4.045</v>
      </c>
      <c r="P21">
        <v>4.16</v>
      </c>
      <c r="S21">
        <v>4.345</v>
      </c>
    </row>
    <row r="22" spans="1:19" ht="12.75">
      <c r="A22" s="3">
        <v>38322</v>
      </c>
      <c r="B22">
        <v>1.98</v>
      </c>
      <c r="D22">
        <v>1.98</v>
      </c>
      <c r="E22">
        <v>2.105</v>
      </c>
      <c r="G22">
        <v>2.19</v>
      </c>
      <c r="H22">
        <v>3.285</v>
      </c>
      <c r="I22">
        <v>3.095</v>
      </c>
      <c r="J22">
        <v>3.29</v>
      </c>
      <c r="K22">
        <v>3.29</v>
      </c>
      <c r="L22">
        <v>3.485</v>
      </c>
      <c r="M22">
        <v>3.7</v>
      </c>
      <c r="N22">
        <v>3.915</v>
      </c>
      <c r="O22">
        <v>4.04</v>
      </c>
      <c r="P22">
        <v>4.155</v>
      </c>
      <c r="S22">
        <v>4.34</v>
      </c>
    </row>
    <row r="23" spans="1:19" ht="12.75">
      <c r="A23" s="3">
        <v>38323</v>
      </c>
      <c r="B23">
        <v>1.99</v>
      </c>
      <c r="D23">
        <v>2.03</v>
      </c>
      <c r="E23">
        <v>2.115</v>
      </c>
      <c r="G23">
        <v>2.22</v>
      </c>
      <c r="H23">
        <v>3.29</v>
      </c>
      <c r="I23">
        <v>3.16</v>
      </c>
      <c r="J23">
        <v>3.355</v>
      </c>
      <c r="K23">
        <v>3.615</v>
      </c>
      <c r="L23">
        <v>3.55</v>
      </c>
      <c r="M23">
        <v>3.755</v>
      </c>
      <c r="N23">
        <v>3.96</v>
      </c>
      <c r="O23">
        <v>4.09</v>
      </c>
      <c r="P23">
        <v>4.21</v>
      </c>
      <c r="S23">
        <v>4.4</v>
      </c>
    </row>
    <row r="24" spans="1:19" ht="12.75">
      <c r="A24" s="3">
        <v>38324</v>
      </c>
      <c r="B24">
        <v>1.98</v>
      </c>
      <c r="D24">
        <v>2.02</v>
      </c>
      <c r="E24">
        <v>2.1</v>
      </c>
      <c r="G24">
        <v>2.29</v>
      </c>
      <c r="H24">
        <v>3.385</v>
      </c>
      <c r="I24">
        <v>3.095</v>
      </c>
      <c r="J24">
        <v>3.285</v>
      </c>
      <c r="K24">
        <v>3.29</v>
      </c>
      <c r="L24">
        <v>3.48</v>
      </c>
      <c r="M24">
        <v>3.695</v>
      </c>
      <c r="N24">
        <v>3.91</v>
      </c>
      <c r="O24">
        <v>4.04</v>
      </c>
      <c r="P24">
        <v>4.155</v>
      </c>
      <c r="S24">
        <v>4.345</v>
      </c>
    </row>
    <row r="25" spans="1:19" ht="12.75">
      <c r="A25" s="3">
        <v>38327</v>
      </c>
      <c r="B25">
        <v>1.975</v>
      </c>
      <c r="D25">
        <v>2.02</v>
      </c>
      <c r="E25">
        <v>2.09</v>
      </c>
      <c r="G25">
        <v>2.265</v>
      </c>
      <c r="H25">
        <v>3.385</v>
      </c>
      <c r="I25">
        <v>3.05</v>
      </c>
      <c r="J25">
        <v>3.245</v>
      </c>
      <c r="K25">
        <v>3.345</v>
      </c>
      <c r="L25">
        <v>3.44</v>
      </c>
      <c r="M25">
        <v>3.65</v>
      </c>
      <c r="N25">
        <v>3.87</v>
      </c>
      <c r="O25">
        <v>4</v>
      </c>
      <c r="P25">
        <v>4.115</v>
      </c>
      <c r="S25">
        <v>4.305</v>
      </c>
    </row>
    <row r="26" spans="1:19" ht="12.75">
      <c r="A26" s="3">
        <v>38328</v>
      </c>
      <c r="B26">
        <v>1.98</v>
      </c>
      <c r="D26">
        <v>2.01</v>
      </c>
      <c r="E26">
        <v>2.07</v>
      </c>
      <c r="G26">
        <v>2.23</v>
      </c>
      <c r="H26">
        <v>3.41</v>
      </c>
      <c r="I26">
        <v>2.99</v>
      </c>
      <c r="J26">
        <v>3.18</v>
      </c>
      <c r="K26">
        <v>3.18</v>
      </c>
      <c r="L26">
        <v>3.375</v>
      </c>
      <c r="M26">
        <v>3.595</v>
      </c>
      <c r="N26">
        <v>3.82</v>
      </c>
      <c r="O26">
        <v>3.955</v>
      </c>
      <c r="P26">
        <v>4.07</v>
      </c>
      <c r="S26">
        <v>4.26</v>
      </c>
    </row>
    <row r="27" spans="1:19" ht="12.75">
      <c r="A27" s="3">
        <v>38329</v>
      </c>
      <c r="B27">
        <v>1.96</v>
      </c>
      <c r="D27">
        <v>2.01</v>
      </c>
      <c r="E27">
        <v>2.075</v>
      </c>
      <c r="G27">
        <v>2.235</v>
      </c>
      <c r="H27">
        <v>3.425</v>
      </c>
      <c r="I27">
        <v>3.015</v>
      </c>
      <c r="J27">
        <v>3.2</v>
      </c>
      <c r="K27">
        <v>3.455</v>
      </c>
      <c r="L27">
        <v>3.395</v>
      </c>
      <c r="M27">
        <v>3.61</v>
      </c>
      <c r="N27">
        <v>3.83</v>
      </c>
      <c r="O27">
        <v>3.96</v>
      </c>
      <c r="P27">
        <v>4.075</v>
      </c>
      <c r="S27">
        <v>4.265</v>
      </c>
    </row>
    <row r="28" spans="1:19" ht="12.75">
      <c r="A28" s="3">
        <v>38330</v>
      </c>
      <c r="B28">
        <v>1.96</v>
      </c>
      <c r="D28">
        <v>2</v>
      </c>
      <c r="E28">
        <v>2.05</v>
      </c>
      <c r="G28">
        <v>2.2</v>
      </c>
      <c r="H28">
        <v>3.36</v>
      </c>
      <c r="I28">
        <v>2.955</v>
      </c>
      <c r="J28">
        <v>3.135</v>
      </c>
      <c r="K28">
        <v>3.39</v>
      </c>
      <c r="L28">
        <v>3.33</v>
      </c>
      <c r="M28">
        <v>3.535</v>
      </c>
      <c r="N28">
        <v>3.745</v>
      </c>
      <c r="O28">
        <v>3.88</v>
      </c>
      <c r="P28">
        <v>3.995</v>
      </c>
      <c r="S28">
        <v>4.185</v>
      </c>
    </row>
    <row r="29" spans="1:19" ht="12.75">
      <c r="A29" s="3">
        <v>38331</v>
      </c>
      <c r="B29">
        <v>1.975</v>
      </c>
      <c r="D29">
        <v>2</v>
      </c>
      <c r="E29">
        <v>2.045</v>
      </c>
      <c r="G29">
        <v>2.205</v>
      </c>
      <c r="H29">
        <v>3.31</v>
      </c>
      <c r="I29">
        <v>2.955</v>
      </c>
      <c r="J29">
        <v>3.135</v>
      </c>
      <c r="K29">
        <v>3.235</v>
      </c>
      <c r="L29">
        <v>3.33</v>
      </c>
      <c r="M29">
        <v>3.53</v>
      </c>
      <c r="N29">
        <v>3.74</v>
      </c>
      <c r="O29">
        <v>3.87</v>
      </c>
      <c r="P29">
        <v>3.985</v>
      </c>
      <c r="S29">
        <v>4.175</v>
      </c>
    </row>
    <row r="30" spans="1:19" ht="12.75">
      <c r="A30" s="3">
        <v>38334</v>
      </c>
      <c r="B30">
        <v>1.96</v>
      </c>
      <c r="D30">
        <v>1.99</v>
      </c>
      <c r="E30">
        <v>2.035</v>
      </c>
      <c r="G30">
        <v>2.2</v>
      </c>
      <c r="H30">
        <v>3.33</v>
      </c>
      <c r="I30">
        <v>2.95</v>
      </c>
      <c r="J30">
        <v>3.13</v>
      </c>
      <c r="K30">
        <v>3.23</v>
      </c>
      <c r="L30">
        <v>3.325</v>
      </c>
      <c r="M30">
        <v>3.525</v>
      </c>
      <c r="N30">
        <v>3.73</v>
      </c>
      <c r="O30">
        <v>3.865</v>
      </c>
      <c r="P30">
        <v>3.98</v>
      </c>
      <c r="S30">
        <v>4.17</v>
      </c>
    </row>
    <row r="31" spans="1:19" ht="12.75">
      <c r="A31" s="3">
        <v>38335</v>
      </c>
      <c r="B31">
        <v>1.96</v>
      </c>
      <c r="D31">
        <v>1.98</v>
      </c>
      <c r="E31">
        <v>2.02</v>
      </c>
      <c r="G31">
        <v>2.145</v>
      </c>
      <c r="H31">
        <v>3.3</v>
      </c>
      <c r="I31">
        <v>2.865</v>
      </c>
      <c r="J31">
        <v>3.05</v>
      </c>
      <c r="K31">
        <v>3.045</v>
      </c>
      <c r="L31">
        <v>3.245</v>
      </c>
      <c r="M31">
        <v>3.455</v>
      </c>
      <c r="N31">
        <v>3.675</v>
      </c>
      <c r="O31">
        <v>3.815</v>
      </c>
      <c r="P31">
        <v>3.93</v>
      </c>
      <c r="S31">
        <v>4.125</v>
      </c>
    </row>
    <row r="32" spans="1:19" ht="12.75">
      <c r="A32" s="3">
        <v>38336</v>
      </c>
      <c r="B32">
        <v>1.96</v>
      </c>
      <c r="D32">
        <v>1.98</v>
      </c>
      <c r="E32">
        <v>2.015</v>
      </c>
      <c r="G32">
        <v>2.13</v>
      </c>
      <c r="H32">
        <v>3.295</v>
      </c>
      <c r="I32">
        <v>2.84</v>
      </c>
      <c r="J32">
        <v>3.02</v>
      </c>
      <c r="K32">
        <v>3.12</v>
      </c>
      <c r="L32">
        <v>3.215</v>
      </c>
      <c r="M32">
        <v>3.425</v>
      </c>
      <c r="N32">
        <v>3.645</v>
      </c>
      <c r="O32">
        <v>3.785</v>
      </c>
      <c r="P32">
        <v>3.9</v>
      </c>
      <c r="S32">
        <v>4.095</v>
      </c>
    </row>
    <row r="33" spans="1:19" ht="12.75">
      <c r="A33" s="3">
        <v>38337</v>
      </c>
      <c r="B33">
        <v>1.97</v>
      </c>
      <c r="D33">
        <v>1.985</v>
      </c>
      <c r="E33">
        <v>2.025</v>
      </c>
      <c r="G33">
        <v>2.15</v>
      </c>
      <c r="H33">
        <v>3.295</v>
      </c>
      <c r="I33">
        <v>2.925</v>
      </c>
      <c r="J33">
        <v>3.105</v>
      </c>
      <c r="K33">
        <v>3.205</v>
      </c>
      <c r="L33">
        <v>3.3</v>
      </c>
      <c r="M33">
        <v>3.495</v>
      </c>
      <c r="N33">
        <v>3.705</v>
      </c>
      <c r="O33">
        <v>3.84</v>
      </c>
      <c r="P33">
        <v>3.955</v>
      </c>
      <c r="S33">
        <v>4.145</v>
      </c>
    </row>
    <row r="34" spans="1:19" ht="12.75">
      <c r="A34" s="3">
        <v>38338</v>
      </c>
      <c r="B34">
        <v>1.96</v>
      </c>
      <c r="D34">
        <v>1.98</v>
      </c>
      <c r="E34">
        <v>2.045</v>
      </c>
      <c r="G34">
        <v>2.155</v>
      </c>
      <c r="H34">
        <v>3.26</v>
      </c>
      <c r="I34">
        <v>2.965</v>
      </c>
      <c r="J34">
        <v>3.145</v>
      </c>
      <c r="K34">
        <v>3.135</v>
      </c>
      <c r="L34">
        <v>3.34</v>
      </c>
      <c r="M34">
        <v>3.535</v>
      </c>
      <c r="N34">
        <v>3.74</v>
      </c>
      <c r="O34">
        <v>3.875</v>
      </c>
      <c r="P34">
        <v>3.99</v>
      </c>
      <c r="S34">
        <v>4.175</v>
      </c>
    </row>
    <row r="35" spans="1:19" ht="12.75">
      <c r="A35" s="3">
        <v>38341</v>
      </c>
      <c r="B35">
        <v>1.975</v>
      </c>
      <c r="D35">
        <v>1.98</v>
      </c>
      <c r="E35">
        <v>2.025</v>
      </c>
      <c r="G35">
        <v>2.14</v>
      </c>
      <c r="H35">
        <v>3.305</v>
      </c>
      <c r="I35">
        <v>2.9</v>
      </c>
      <c r="J35">
        <v>3.075</v>
      </c>
      <c r="K35">
        <v>3.33</v>
      </c>
      <c r="L35">
        <v>3.265</v>
      </c>
      <c r="M35">
        <v>3.47</v>
      </c>
      <c r="N35">
        <v>3.68</v>
      </c>
      <c r="O35">
        <v>3.815</v>
      </c>
      <c r="P35">
        <v>3.93</v>
      </c>
      <c r="S35">
        <v>4.11</v>
      </c>
    </row>
    <row r="36" spans="1:19" ht="12.75">
      <c r="A36" s="3">
        <v>38342</v>
      </c>
      <c r="B36">
        <v>1.98</v>
      </c>
      <c r="D36">
        <v>1.98</v>
      </c>
      <c r="E36">
        <v>2.035</v>
      </c>
      <c r="F36">
        <v>2.085</v>
      </c>
      <c r="G36">
        <v>2.135</v>
      </c>
      <c r="H36">
        <v>3.34</v>
      </c>
      <c r="I36">
        <v>2.925</v>
      </c>
      <c r="J36">
        <v>3.095</v>
      </c>
      <c r="K36">
        <v>3.095</v>
      </c>
      <c r="L36">
        <v>3.28</v>
      </c>
      <c r="M36">
        <v>3.485</v>
      </c>
      <c r="N36">
        <v>3.69</v>
      </c>
      <c r="O36">
        <v>3.825</v>
      </c>
      <c r="P36">
        <v>3.94</v>
      </c>
      <c r="S36">
        <v>4.115</v>
      </c>
    </row>
    <row r="37" spans="1:19" ht="12.75">
      <c r="A37" s="3">
        <v>38343</v>
      </c>
      <c r="B37">
        <v>1.98</v>
      </c>
      <c r="D37">
        <v>1.99</v>
      </c>
      <c r="E37">
        <v>2.03</v>
      </c>
      <c r="F37">
        <v>2.07</v>
      </c>
      <c r="G37">
        <v>2.145</v>
      </c>
      <c r="H37">
        <v>3.32</v>
      </c>
      <c r="I37">
        <v>2.91</v>
      </c>
      <c r="J37">
        <v>3.08</v>
      </c>
      <c r="K37">
        <v>3.08</v>
      </c>
      <c r="L37">
        <v>3.265</v>
      </c>
      <c r="M37">
        <v>3.475</v>
      </c>
      <c r="N37">
        <v>3.69</v>
      </c>
      <c r="O37">
        <v>3.825</v>
      </c>
      <c r="P37">
        <v>3.94</v>
      </c>
      <c r="S37">
        <v>4.11</v>
      </c>
    </row>
    <row r="38" spans="1:19" ht="12.75">
      <c r="A38" s="3">
        <v>38344</v>
      </c>
      <c r="B38">
        <v>1.99</v>
      </c>
      <c r="D38">
        <v>1.99</v>
      </c>
      <c r="E38">
        <v>2.02</v>
      </c>
      <c r="F38">
        <v>2.07</v>
      </c>
      <c r="G38">
        <v>2.13</v>
      </c>
      <c r="H38">
        <v>3.24</v>
      </c>
      <c r="I38">
        <v>2.89</v>
      </c>
      <c r="J38">
        <v>3.055</v>
      </c>
      <c r="K38">
        <v>3.155</v>
      </c>
      <c r="L38">
        <v>3.245</v>
      </c>
      <c r="M38">
        <v>3.465</v>
      </c>
      <c r="N38">
        <v>3.675</v>
      </c>
      <c r="O38">
        <v>3.815</v>
      </c>
      <c r="P38">
        <v>3.93</v>
      </c>
      <c r="S38">
        <v>4.1</v>
      </c>
    </row>
    <row r="39" spans="1:19" ht="12.75">
      <c r="A39" s="3">
        <v>38348</v>
      </c>
      <c r="B39">
        <v>1.99</v>
      </c>
      <c r="D39">
        <v>1.99</v>
      </c>
      <c r="E39">
        <v>2.02</v>
      </c>
      <c r="F39">
        <v>2.065</v>
      </c>
      <c r="G39">
        <v>2.12</v>
      </c>
      <c r="H39">
        <v>3.26</v>
      </c>
      <c r="I39">
        <v>2.88</v>
      </c>
      <c r="J39">
        <v>3.045</v>
      </c>
      <c r="K39">
        <v>3.145</v>
      </c>
      <c r="L39">
        <v>3.235</v>
      </c>
      <c r="M39">
        <v>3.46</v>
      </c>
      <c r="N39">
        <v>3.68</v>
      </c>
      <c r="O39">
        <v>3.82</v>
      </c>
      <c r="P39">
        <v>3.935</v>
      </c>
      <c r="S39">
        <v>4.105</v>
      </c>
    </row>
    <row r="40" spans="1:19" ht="12.75">
      <c r="A40" s="3">
        <v>38349</v>
      </c>
      <c r="B40">
        <v>1.99</v>
      </c>
      <c r="D40">
        <v>1.99</v>
      </c>
      <c r="E40">
        <v>2.02</v>
      </c>
      <c r="F40">
        <v>2.06</v>
      </c>
      <c r="G40">
        <v>2.12</v>
      </c>
      <c r="H40">
        <v>3.25</v>
      </c>
      <c r="I40">
        <v>2.89</v>
      </c>
      <c r="J40">
        <v>3.05</v>
      </c>
      <c r="K40">
        <v>3.055</v>
      </c>
      <c r="L40">
        <v>3.24</v>
      </c>
      <c r="M40">
        <v>3.465</v>
      </c>
      <c r="N40">
        <v>3.685</v>
      </c>
      <c r="O40">
        <v>3.83</v>
      </c>
      <c r="P40">
        <v>3.945</v>
      </c>
      <c r="S40">
        <v>4.115</v>
      </c>
    </row>
    <row r="41" spans="1:19" ht="12.75">
      <c r="A41" s="3">
        <v>38350</v>
      </c>
      <c r="B41">
        <v>1.99</v>
      </c>
      <c r="D41">
        <v>1.99</v>
      </c>
      <c r="E41">
        <v>2.025</v>
      </c>
      <c r="F41">
        <v>2.08</v>
      </c>
      <c r="G41">
        <v>2.15</v>
      </c>
      <c r="H41">
        <v>3.28</v>
      </c>
      <c r="I41">
        <v>2.96</v>
      </c>
      <c r="J41">
        <v>3.125</v>
      </c>
      <c r="K41">
        <v>3.225</v>
      </c>
      <c r="L41">
        <v>3.32</v>
      </c>
      <c r="M41">
        <v>3.54</v>
      </c>
      <c r="N41">
        <v>3.76</v>
      </c>
      <c r="O41">
        <v>3.91</v>
      </c>
      <c r="P41">
        <v>4.025</v>
      </c>
      <c r="S41">
        <v>4.19</v>
      </c>
    </row>
    <row r="42" spans="1:19" ht="12.75">
      <c r="A42" s="3">
        <v>38351</v>
      </c>
      <c r="B42">
        <v>1.99</v>
      </c>
      <c r="D42">
        <v>1.99</v>
      </c>
      <c r="E42">
        <v>2.03</v>
      </c>
      <c r="F42">
        <v>2.085</v>
      </c>
      <c r="G42">
        <v>2.165</v>
      </c>
      <c r="H42">
        <v>3.275</v>
      </c>
      <c r="I42">
        <v>2.965</v>
      </c>
      <c r="J42">
        <v>3.135</v>
      </c>
      <c r="K42">
        <v>3.235</v>
      </c>
      <c r="L42">
        <v>3.33</v>
      </c>
      <c r="M42">
        <v>3.545</v>
      </c>
      <c r="N42">
        <v>3.76</v>
      </c>
      <c r="O42">
        <v>3.91</v>
      </c>
      <c r="P42">
        <v>4.025</v>
      </c>
      <c r="S42">
        <v>4.185</v>
      </c>
    </row>
    <row r="43" spans="1:19" ht="12.75">
      <c r="A43" s="3">
        <v>38355</v>
      </c>
      <c r="B43">
        <v>2</v>
      </c>
      <c r="D43">
        <v>1.99</v>
      </c>
      <c r="E43">
        <v>2.03</v>
      </c>
      <c r="F43">
        <v>2.075</v>
      </c>
      <c r="G43">
        <v>2.135</v>
      </c>
      <c r="H43">
        <v>3.295</v>
      </c>
      <c r="I43">
        <v>2.895</v>
      </c>
      <c r="J43">
        <v>3.06</v>
      </c>
      <c r="K43">
        <v>3.16</v>
      </c>
      <c r="L43">
        <v>3.255</v>
      </c>
      <c r="M43">
        <v>3.475</v>
      </c>
      <c r="N43">
        <v>3.69</v>
      </c>
      <c r="O43">
        <v>3.835</v>
      </c>
      <c r="P43">
        <v>3.95</v>
      </c>
      <c r="S43">
        <v>4.11</v>
      </c>
    </row>
    <row r="44" spans="1:19" ht="12.75">
      <c r="A44" s="3">
        <v>38356</v>
      </c>
      <c r="B44">
        <v>1.99</v>
      </c>
      <c r="D44">
        <v>2</v>
      </c>
      <c r="E44">
        <v>2.025</v>
      </c>
      <c r="F44">
        <v>2.085</v>
      </c>
      <c r="G44">
        <v>2.15</v>
      </c>
      <c r="H44">
        <v>3.255</v>
      </c>
      <c r="I44">
        <v>2.915</v>
      </c>
      <c r="J44">
        <v>3.075</v>
      </c>
      <c r="K44">
        <v>3.17</v>
      </c>
      <c r="L44">
        <v>3.26</v>
      </c>
      <c r="M44">
        <v>3.47</v>
      </c>
      <c r="N44">
        <v>3.68</v>
      </c>
      <c r="O44">
        <v>3.82</v>
      </c>
      <c r="P44">
        <v>3.935</v>
      </c>
      <c r="S44">
        <v>4.095</v>
      </c>
    </row>
    <row r="45" spans="1:19" ht="12.75">
      <c r="A45" s="3">
        <v>38357</v>
      </c>
      <c r="B45">
        <v>2</v>
      </c>
      <c r="D45">
        <v>2</v>
      </c>
      <c r="E45">
        <v>2.03</v>
      </c>
      <c r="F45">
        <v>2.085</v>
      </c>
      <c r="G45">
        <v>2.16</v>
      </c>
      <c r="H45">
        <v>3.265</v>
      </c>
      <c r="I45">
        <v>2.96</v>
      </c>
      <c r="J45">
        <v>3.125</v>
      </c>
      <c r="K45">
        <v>3.225</v>
      </c>
      <c r="L45">
        <v>3.305</v>
      </c>
      <c r="M45">
        <v>3.52</v>
      </c>
      <c r="N45">
        <v>3.72</v>
      </c>
      <c r="O45">
        <v>3.86</v>
      </c>
      <c r="P45">
        <v>3.98</v>
      </c>
      <c r="S45">
        <v>4.14</v>
      </c>
    </row>
    <row r="46" spans="1:19" ht="12.75">
      <c r="A46" s="3">
        <v>38359</v>
      </c>
      <c r="B46">
        <v>2</v>
      </c>
      <c r="D46">
        <v>2</v>
      </c>
      <c r="E46">
        <v>2.03</v>
      </c>
      <c r="F46">
        <v>2.07</v>
      </c>
      <c r="G46">
        <v>2.135</v>
      </c>
      <c r="H46">
        <v>3.225</v>
      </c>
      <c r="I46">
        <v>2.865</v>
      </c>
      <c r="J46">
        <v>3.025</v>
      </c>
      <c r="K46">
        <v>3.03</v>
      </c>
      <c r="L46">
        <v>3.2</v>
      </c>
      <c r="M46">
        <v>3.425</v>
      </c>
      <c r="N46">
        <v>3.635</v>
      </c>
      <c r="O46">
        <v>3.78</v>
      </c>
      <c r="P46">
        <v>3.895</v>
      </c>
      <c r="S46">
        <v>4.055</v>
      </c>
    </row>
    <row r="47" spans="1:19" ht="12.75">
      <c r="A47" s="3">
        <v>38362</v>
      </c>
      <c r="B47">
        <v>2</v>
      </c>
      <c r="D47">
        <v>2</v>
      </c>
      <c r="E47">
        <v>2.03</v>
      </c>
      <c r="F47">
        <v>2.075</v>
      </c>
      <c r="G47">
        <v>2.13</v>
      </c>
      <c r="H47">
        <v>3.25</v>
      </c>
      <c r="I47">
        <v>2.85</v>
      </c>
      <c r="J47">
        <v>3</v>
      </c>
      <c r="K47">
        <v>3.26</v>
      </c>
      <c r="L47">
        <v>3.175</v>
      </c>
      <c r="M47">
        <v>3.395</v>
      </c>
      <c r="N47">
        <v>3.61</v>
      </c>
      <c r="O47">
        <v>3.75</v>
      </c>
      <c r="P47">
        <v>3.87</v>
      </c>
      <c r="S47">
        <v>4.03</v>
      </c>
    </row>
    <row r="48" spans="1:19" ht="12.75">
      <c r="A48" s="3">
        <v>38363</v>
      </c>
      <c r="B48">
        <v>2</v>
      </c>
      <c r="D48">
        <v>2</v>
      </c>
      <c r="E48">
        <v>2.025</v>
      </c>
      <c r="F48">
        <v>2.07</v>
      </c>
      <c r="G48">
        <v>2.12</v>
      </c>
      <c r="H48">
        <v>3.205</v>
      </c>
      <c r="I48">
        <v>2.85</v>
      </c>
      <c r="J48">
        <v>3.005</v>
      </c>
      <c r="K48">
        <v>3.005</v>
      </c>
      <c r="L48">
        <v>3.175</v>
      </c>
      <c r="M48">
        <v>3.39</v>
      </c>
      <c r="N48">
        <v>3.605</v>
      </c>
      <c r="O48">
        <v>3.75</v>
      </c>
      <c r="P48">
        <v>3.865</v>
      </c>
      <c r="S48">
        <v>4.025</v>
      </c>
    </row>
    <row r="49" spans="1:19" ht="12.75">
      <c r="A49" s="3">
        <v>38364</v>
      </c>
      <c r="B49">
        <v>2</v>
      </c>
      <c r="D49">
        <v>2</v>
      </c>
      <c r="E49">
        <v>2.025</v>
      </c>
      <c r="F49">
        <v>2.07</v>
      </c>
      <c r="G49">
        <v>2.12</v>
      </c>
      <c r="H49">
        <v>3.215</v>
      </c>
      <c r="I49">
        <v>2.85</v>
      </c>
      <c r="J49">
        <v>3.005</v>
      </c>
      <c r="K49">
        <v>3.1</v>
      </c>
      <c r="L49">
        <v>3.175</v>
      </c>
      <c r="M49">
        <v>3.39</v>
      </c>
      <c r="N49">
        <v>3.605</v>
      </c>
      <c r="O49">
        <v>3.75</v>
      </c>
      <c r="P49">
        <v>3.865</v>
      </c>
      <c r="S49">
        <v>4.025</v>
      </c>
    </row>
    <row r="50" spans="1:19" ht="12.75">
      <c r="A50" s="3">
        <v>38365</v>
      </c>
      <c r="B50">
        <v>2</v>
      </c>
      <c r="D50">
        <v>2</v>
      </c>
      <c r="E50">
        <v>2.025</v>
      </c>
      <c r="F50">
        <v>2.07</v>
      </c>
      <c r="G50">
        <v>2.12</v>
      </c>
      <c r="H50">
        <v>3.155</v>
      </c>
      <c r="I50">
        <v>2.825</v>
      </c>
      <c r="J50">
        <v>2.97</v>
      </c>
      <c r="K50">
        <v>3.07</v>
      </c>
      <c r="L50">
        <v>3.14</v>
      </c>
      <c r="M50">
        <v>3.355</v>
      </c>
      <c r="N50">
        <v>3.565</v>
      </c>
      <c r="O50">
        <v>3.715</v>
      </c>
      <c r="P50">
        <v>3.83</v>
      </c>
      <c r="S50">
        <v>3.99</v>
      </c>
    </row>
    <row r="51" spans="1:19" ht="12.75">
      <c r="A51" s="3">
        <v>38366</v>
      </c>
      <c r="B51">
        <v>2</v>
      </c>
      <c r="D51">
        <v>2</v>
      </c>
      <c r="E51">
        <v>2.015</v>
      </c>
      <c r="F51">
        <v>2.05</v>
      </c>
      <c r="G51">
        <v>2.12</v>
      </c>
      <c r="H51">
        <v>3.13</v>
      </c>
      <c r="I51">
        <v>2.83</v>
      </c>
      <c r="J51">
        <v>2.98</v>
      </c>
      <c r="K51">
        <v>3.08</v>
      </c>
      <c r="L51">
        <v>3.15</v>
      </c>
      <c r="M51">
        <v>3.36</v>
      </c>
      <c r="N51">
        <v>3.555</v>
      </c>
      <c r="O51">
        <v>3.695</v>
      </c>
      <c r="P51">
        <v>3.815</v>
      </c>
      <c r="S51">
        <v>3.98</v>
      </c>
    </row>
    <row r="52" spans="1:19" ht="12.75">
      <c r="A52" s="3">
        <v>38369</v>
      </c>
      <c r="B52">
        <v>2</v>
      </c>
      <c r="D52">
        <v>2</v>
      </c>
      <c r="E52">
        <v>2.02</v>
      </c>
      <c r="F52">
        <v>2.065</v>
      </c>
      <c r="G52">
        <v>2.1</v>
      </c>
      <c r="H52">
        <v>3.125</v>
      </c>
      <c r="I52">
        <v>2.815</v>
      </c>
      <c r="J52">
        <v>2.965</v>
      </c>
      <c r="K52">
        <v>2.965</v>
      </c>
      <c r="L52">
        <v>3.135</v>
      </c>
      <c r="M52">
        <v>3.34</v>
      </c>
      <c r="N52">
        <v>3.54</v>
      </c>
      <c r="O52">
        <v>3.68</v>
      </c>
      <c r="P52">
        <v>3.795</v>
      </c>
      <c r="S52">
        <v>3.955</v>
      </c>
    </row>
    <row r="53" spans="1:19" ht="12.75">
      <c r="A53" s="3">
        <v>38370</v>
      </c>
      <c r="B53">
        <v>2</v>
      </c>
      <c r="D53">
        <v>2</v>
      </c>
      <c r="E53">
        <v>2.02</v>
      </c>
      <c r="F53">
        <v>2.06</v>
      </c>
      <c r="G53">
        <v>2.11</v>
      </c>
      <c r="H53">
        <v>3.15</v>
      </c>
      <c r="I53">
        <v>2.825</v>
      </c>
      <c r="J53">
        <v>2.975</v>
      </c>
      <c r="K53">
        <v>2.975</v>
      </c>
      <c r="L53">
        <v>3.145</v>
      </c>
      <c r="M53">
        <v>3.355</v>
      </c>
      <c r="N53">
        <v>3.56</v>
      </c>
      <c r="O53">
        <v>3.695</v>
      </c>
      <c r="P53">
        <v>3.81</v>
      </c>
      <c r="S53">
        <v>3.97</v>
      </c>
    </row>
    <row r="54" spans="1:19" ht="12.75">
      <c r="A54" s="3">
        <v>38371</v>
      </c>
      <c r="B54">
        <v>2</v>
      </c>
      <c r="D54">
        <v>2</v>
      </c>
      <c r="E54">
        <v>2.02</v>
      </c>
      <c r="F54">
        <v>2.04</v>
      </c>
      <c r="G54">
        <v>2.1</v>
      </c>
      <c r="H54">
        <v>3.1</v>
      </c>
      <c r="I54">
        <v>2.795</v>
      </c>
      <c r="J54">
        <v>2.95</v>
      </c>
      <c r="K54">
        <v>3.045</v>
      </c>
      <c r="L54">
        <v>3.12</v>
      </c>
      <c r="M54">
        <v>3.325</v>
      </c>
      <c r="N54">
        <v>3.525</v>
      </c>
      <c r="O54">
        <v>3.655</v>
      </c>
      <c r="P54">
        <v>3.77</v>
      </c>
      <c r="S54">
        <v>3.93</v>
      </c>
    </row>
    <row r="55" spans="1:19" ht="12.75">
      <c r="A55" s="3">
        <v>38372</v>
      </c>
      <c r="B55">
        <v>2</v>
      </c>
      <c r="D55">
        <v>1.99</v>
      </c>
      <c r="E55">
        <v>2.015</v>
      </c>
      <c r="F55">
        <v>2.055</v>
      </c>
      <c r="G55">
        <v>2.095</v>
      </c>
      <c r="H55">
        <v>3.105</v>
      </c>
      <c r="I55">
        <v>2.83</v>
      </c>
      <c r="J55">
        <v>2.985</v>
      </c>
      <c r="K55">
        <v>3.085</v>
      </c>
      <c r="L55">
        <v>3.16</v>
      </c>
      <c r="M55">
        <v>3.365</v>
      </c>
      <c r="N55">
        <v>3.57</v>
      </c>
      <c r="O55">
        <v>3.7</v>
      </c>
      <c r="P55">
        <v>3.815</v>
      </c>
      <c r="S55">
        <v>3.975</v>
      </c>
    </row>
    <row r="56" spans="1:19" ht="12.75">
      <c r="A56" s="3">
        <v>38373</v>
      </c>
      <c r="B56">
        <v>2</v>
      </c>
      <c r="D56">
        <v>1.99</v>
      </c>
      <c r="E56">
        <v>2</v>
      </c>
      <c r="F56">
        <v>2.025</v>
      </c>
      <c r="G56">
        <v>2.075</v>
      </c>
      <c r="H56">
        <v>3.1</v>
      </c>
      <c r="I56">
        <v>2.77</v>
      </c>
      <c r="J56">
        <v>2.935</v>
      </c>
      <c r="K56">
        <v>2.92</v>
      </c>
      <c r="L56">
        <v>3.11</v>
      </c>
      <c r="M56">
        <v>3.335</v>
      </c>
      <c r="N56">
        <v>3.55</v>
      </c>
      <c r="O56">
        <v>3.69</v>
      </c>
      <c r="P56">
        <v>3.81</v>
      </c>
      <c r="S56">
        <v>3.97</v>
      </c>
    </row>
    <row r="57" spans="1:19" ht="12.75">
      <c r="A57" s="3">
        <v>38376</v>
      </c>
      <c r="B57">
        <v>2</v>
      </c>
      <c r="D57">
        <v>2</v>
      </c>
      <c r="E57">
        <v>2.01</v>
      </c>
      <c r="F57">
        <v>2.02</v>
      </c>
      <c r="G57">
        <v>2.065</v>
      </c>
      <c r="H57">
        <v>3.07</v>
      </c>
      <c r="I57">
        <v>2.73</v>
      </c>
      <c r="J57">
        <v>2.895</v>
      </c>
      <c r="K57">
        <v>2.875</v>
      </c>
      <c r="L57">
        <v>3.075</v>
      </c>
      <c r="M57">
        <v>3.29</v>
      </c>
      <c r="N57">
        <v>3.515</v>
      </c>
      <c r="O57">
        <v>3.655</v>
      </c>
      <c r="P57">
        <v>3.775</v>
      </c>
      <c r="S57">
        <v>3.935</v>
      </c>
    </row>
    <row r="58" spans="1:19" ht="12.75">
      <c r="A58" s="3">
        <v>38377</v>
      </c>
      <c r="B58">
        <v>2</v>
      </c>
      <c r="D58">
        <v>1.995</v>
      </c>
      <c r="E58">
        <v>1.99</v>
      </c>
      <c r="F58">
        <v>2.02</v>
      </c>
      <c r="G58">
        <v>2.06</v>
      </c>
      <c r="H58">
        <v>3.06</v>
      </c>
      <c r="I58">
        <v>2.75</v>
      </c>
      <c r="J58">
        <v>2.905</v>
      </c>
      <c r="K58">
        <v>3.005</v>
      </c>
      <c r="L58">
        <v>3.085</v>
      </c>
      <c r="M58">
        <v>3.3</v>
      </c>
      <c r="N58">
        <v>3.52</v>
      </c>
      <c r="O58">
        <v>3.66</v>
      </c>
      <c r="P58">
        <v>3.78</v>
      </c>
      <c r="S58">
        <v>3.94</v>
      </c>
    </row>
    <row r="59" spans="1:19" ht="12.75">
      <c r="A59" s="3">
        <v>38378</v>
      </c>
      <c r="B59">
        <v>2</v>
      </c>
      <c r="D59">
        <v>2</v>
      </c>
      <c r="E59">
        <v>1.99</v>
      </c>
      <c r="F59">
        <v>2.01</v>
      </c>
      <c r="G59">
        <v>2.065</v>
      </c>
      <c r="H59">
        <v>3.025</v>
      </c>
      <c r="I59">
        <v>2.755</v>
      </c>
      <c r="J59">
        <v>2.935</v>
      </c>
      <c r="K59">
        <v>2.905</v>
      </c>
      <c r="L59">
        <v>3.115</v>
      </c>
      <c r="M59">
        <v>3.33</v>
      </c>
      <c r="N59">
        <v>3.55</v>
      </c>
      <c r="O59">
        <v>3.685</v>
      </c>
      <c r="P59">
        <v>3.805</v>
      </c>
      <c r="S59">
        <v>3.96</v>
      </c>
    </row>
    <row r="60" spans="1:19" ht="12.75">
      <c r="A60" s="3">
        <v>38379</v>
      </c>
      <c r="B60">
        <v>2.01</v>
      </c>
      <c r="D60">
        <v>2</v>
      </c>
      <c r="E60">
        <v>2.005</v>
      </c>
      <c r="F60">
        <v>2.015</v>
      </c>
      <c r="G60">
        <v>2.065</v>
      </c>
      <c r="H60">
        <v>3.085</v>
      </c>
      <c r="I60">
        <v>2.78</v>
      </c>
      <c r="J60">
        <v>2.965</v>
      </c>
      <c r="K60">
        <v>3.215</v>
      </c>
      <c r="L60">
        <v>3.145</v>
      </c>
      <c r="M60">
        <v>3.36</v>
      </c>
      <c r="N60">
        <v>3.565</v>
      </c>
      <c r="O60">
        <v>3.705</v>
      </c>
      <c r="P60">
        <v>3.825</v>
      </c>
      <c r="S60">
        <v>3.965</v>
      </c>
    </row>
    <row r="61" spans="1:19" ht="12.75">
      <c r="A61" s="3">
        <v>38380</v>
      </c>
      <c r="B61">
        <v>1.99</v>
      </c>
      <c r="D61">
        <v>1.99</v>
      </c>
      <c r="E61">
        <v>2</v>
      </c>
      <c r="F61">
        <v>2</v>
      </c>
      <c r="G61">
        <v>2.04</v>
      </c>
      <c r="H61">
        <v>3.08</v>
      </c>
      <c r="I61">
        <v>2.74</v>
      </c>
      <c r="J61">
        <v>2.915</v>
      </c>
      <c r="K61">
        <v>2.88</v>
      </c>
      <c r="L61">
        <v>3.095</v>
      </c>
      <c r="M61">
        <v>3.31</v>
      </c>
      <c r="N61">
        <v>3.52</v>
      </c>
      <c r="O61">
        <v>3.66</v>
      </c>
      <c r="P61">
        <v>3.775</v>
      </c>
      <c r="S61">
        <v>3.915</v>
      </c>
    </row>
    <row r="62" spans="1:19" ht="12.75">
      <c r="A62" s="3">
        <v>38383</v>
      </c>
      <c r="B62">
        <v>1.99</v>
      </c>
      <c r="D62">
        <v>1.985</v>
      </c>
      <c r="E62">
        <v>2.01</v>
      </c>
      <c r="F62">
        <v>2.01</v>
      </c>
      <c r="G62">
        <v>2.04</v>
      </c>
      <c r="H62">
        <v>3.045</v>
      </c>
      <c r="I62">
        <v>2.745</v>
      </c>
      <c r="J62">
        <v>2.915</v>
      </c>
      <c r="K62">
        <v>3.165</v>
      </c>
      <c r="L62">
        <v>3.095</v>
      </c>
      <c r="M62">
        <v>3.31</v>
      </c>
      <c r="N62">
        <v>3.52</v>
      </c>
      <c r="O62">
        <v>3.655</v>
      </c>
      <c r="P62">
        <v>3.77</v>
      </c>
      <c r="S62">
        <v>3.91</v>
      </c>
    </row>
    <row r="63" spans="1:19" ht="12.75">
      <c r="A63" s="3">
        <v>38384</v>
      </c>
      <c r="B63">
        <v>1.99</v>
      </c>
      <c r="D63">
        <v>1.99</v>
      </c>
      <c r="E63">
        <v>1.99</v>
      </c>
      <c r="F63">
        <v>2</v>
      </c>
      <c r="G63">
        <v>2.035</v>
      </c>
      <c r="H63">
        <v>3.095</v>
      </c>
      <c r="I63">
        <v>2.725</v>
      </c>
      <c r="J63">
        <v>2.895</v>
      </c>
      <c r="K63">
        <v>2.855</v>
      </c>
      <c r="L63">
        <v>3.075</v>
      </c>
      <c r="M63">
        <v>3.285</v>
      </c>
      <c r="N63">
        <v>3.485</v>
      </c>
      <c r="O63">
        <v>3.62</v>
      </c>
      <c r="P63">
        <v>3.735</v>
      </c>
      <c r="S63">
        <v>3.875</v>
      </c>
    </row>
    <row r="64" spans="1:19" ht="12.75">
      <c r="A64" s="3">
        <v>38385</v>
      </c>
      <c r="B64">
        <v>2</v>
      </c>
      <c r="D64">
        <v>1.99</v>
      </c>
      <c r="E64">
        <v>1.99</v>
      </c>
      <c r="F64">
        <v>2</v>
      </c>
      <c r="G64">
        <v>2.06</v>
      </c>
      <c r="H64">
        <v>3.095</v>
      </c>
      <c r="I64">
        <v>2.735</v>
      </c>
      <c r="J64">
        <v>2.905</v>
      </c>
      <c r="K64">
        <v>3.005</v>
      </c>
      <c r="L64">
        <v>3.085</v>
      </c>
      <c r="M64">
        <v>3.295</v>
      </c>
      <c r="N64">
        <v>3.495</v>
      </c>
      <c r="O64">
        <v>3.625</v>
      </c>
      <c r="P64">
        <v>3.74</v>
      </c>
      <c r="S64">
        <v>3.88</v>
      </c>
    </row>
    <row r="65" spans="1:19" ht="12.75">
      <c r="A65" s="3">
        <v>38386</v>
      </c>
      <c r="B65">
        <v>1.99</v>
      </c>
      <c r="D65">
        <v>1.99</v>
      </c>
      <c r="E65">
        <v>1.99</v>
      </c>
      <c r="F65">
        <v>2.01</v>
      </c>
      <c r="G65">
        <v>2.055</v>
      </c>
      <c r="H65">
        <v>3.05</v>
      </c>
      <c r="I65">
        <v>2.75</v>
      </c>
      <c r="J65">
        <v>2.925</v>
      </c>
      <c r="K65">
        <v>3.03</v>
      </c>
      <c r="L65">
        <v>3.105</v>
      </c>
      <c r="M65">
        <v>3.315</v>
      </c>
      <c r="N65">
        <v>3.51</v>
      </c>
      <c r="O65">
        <v>3.64</v>
      </c>
      <c r="P65">
        <v>3.755</v>
      </c>
      <c r="S65">
        <v>3.88</v>
      </c>
    </row>
    <row r="66" spans="1:19" ht="12.75">
      <c r="A66" s="3">
        <v>38387</v>
      </c>
      <c r="B66">
        <v>1.99</v>
      </c>
      <c r="D66">
        <v>1.99</v>
      </c>
      <c r="E66">
        <v>1.995</v>
      </c>
      <c r="F66">
        <v>2</v>
      </c>
      <c r="G66">
        <v>2.045</v>
      </c>
      <c r="H66">
        <v>3.045</v>
      </c>
      <c r="I66">
        <v>2.725</v>
      </c>
      <c r="J66">
        <v>2.885</v>
      </c>
      <c r="K66">
        <v>2.985</v>
      </c>
      <c r="L66">
        <v>3.065</v>
      </c>
      <c r="M66">
        <v>3.275</v>
      </c>
      <c r="N66">
        <v>3.46</v>
      </c>
      <c r="O66">
        <v>3.595</v>
      </c>
      <c r="P66">
        <v>3.71</v>
      </c>
      <c r="S66">
        <v>3.84</v>
      </c>
    </row>
    <row r="67" spans="1:19" ht="12.75">
      <c r="A67" s="3">
        <v>38390</v>
      </c>
      <c r="B67">
        <v>2</v>
      </c>
      <c r="D67">
        <v>1.985</v>
      </c>
      <c r="E67">
        <v>1.99</v>
      </c>
      <c r="F67">
        <v>2.005</v>
      </c>
      <c r="G67">
        <v>2.05</v>
      </c>
      <c r="H67">
        <v>3.11</v>
      </c>
      <c r="I67">
        <v>2.725</v>
      </c>
      <c r="J67">
        <v>2.89</v>
      </c>
      <c r="K67">
        <v>2.985</v>
      </c>
      <c r="L67">
        <v>3.065</v>
      </c>
      <c r="M67">
        <v>3.265</v>
      </c>
      <c r="N67">
        <v>3.45</v>
      </c>
      <c r="O67">
        <v>3.575</v>
      </c>
      <c r="P67">
        <v>3.69</v>
      </c>
      <c r="S67">
        <v>3.815</v>
      </c>
    </row>
    <row r="68" spans="1:19" ht="12.75">
      <c r="A68" s="3">
        <v>38391</v>
      </c>
      <c r="B68">
        <v>2</v>
      </c>
      <c r="D68">
        <v>1.985</v>
      </c>
      <c r="E68">
        <v>2</v>
      </c>
      <c r="F68">
        <v>2.02</v>
      </c>
      <c r="G68">
        <v>2.065</v>
      </c>
      <c r="H68">
        <v>3.085</v>
      </c>
      <c r="I68">
        <v>2.75</v>
      </c>
      <c r="J68">
        <v>2.91</v>
      </c>
      <c r="K68">
        <v>3.01</v>
      </c>
      <c r="L68">
        <v>3.085</v>
      </c>
      <c r="M68">
        <v>3.28</v>
      </c>
      <c r="N68">
        <v>3.455</v>
      </c>
      <c r="O68">
        <v>3.58</v>
      </c>
      <c r="P68">
        <v>3.695</v>
      </c>
      <c r="S68">
        <v>3.81</v>
      </c>
    </row>
    <row r="69" spans="1:19" ht="12.75">
      <c r="A69" s="3">
        <v>38392</v>
      </c>
      <c r="B69">
        <v>1.995</v>
      </c>
      <c r="D69">
        <v>1.99</v>
      </c>
      <c r="E69">
        <v>1.995</v>
      </c>
      <c r="F69">
        <v>2.01</v>
      </c>
      <c r="G69">
        <v>2.06</v>
      </c>
      <c r="H69">
        <v>3.075</v>
      </c>
      <c r="I69">
        <v>2.705</v>
      </c>
      <c r="J69">
        <v>2.865</v>
      </c>
      <c r="K69">
        <v>2.96</v>
      </c>
      <c r="L69">
        <v>3.035</v>
      </c>
      <c r="M69">
        <v>3.24</v>
      </c>
      <c r="N69">
        <v>3.42</v>
      </c>
      <c r="O69">
        <v>3.545</v>
      </c>
      <c r="P69">
        <v>3.66</v>
      </c>
      <c r="S69">
        <v>3.78</v>
      </c>
    </row>
    <row r="70" spans="1:19" ht="12.75">
      <c r="A70" s="3">
        <v>38393</v>
      </c>
      <c r="B70">
        <v>2</v>
      </c>
      <c r="D70">
        <v>1.98</v>
      </c>
      <c r="E70">
        <v>1.99</v>
      </c>
      <c r="F70">
        <v>2.01</v>
      </c>
      <c r="G70">
        <v>2.05</v>
      </c>
      <c r="H70">
        <v>3.03</v>
      </c>
      <c r="I70">
        <v>2.67</v>
      </c>
      <c r="J70">
        <v>2.825</v>
      </c>
      <c r="K70">
        <v>2.925</v>
      </c>
      <c r="L70">
        <v>2.995</v>
      </c>
      <c r="M70">
        <v>3.205</v>
      </c>
      <c r="N70">
        <v>3.39</v>
      </c>
      <c r="O70">
        <v>3.515</v>
      </c>
      <c r="P70">
        <v>3.63</v>
      </c>
      <c r="S70">
        <v>3.755</v>
      </c>
    </row>
    <row r="71" spans="1:19" ht="12.75">
      <c r="A71" s="3">
        <v>38394</v>
      </c>
      <c r="B71">
        <v>1.99</v>
      </c>
      <c r="D71">
        <v>1.975</v>
      </c>
      <c r="E71">
        <v>1.99</v>
      </c>
      <c r="F71">
        <v>2.005</v>
      </c>
      <c r="G71">
        <v>2.04</v>
      </c>
      <c r="H71">
        <v>3.03</v>
      </c>
      <c r="I71">
        <v>2.67</v>
      </c>
      <c r="J71">
        <v>2.83</v>
      </c>
      <c r="K71">
        <v>2.93</v>
      </c>
      <c r="L71">
        <v>3</v>
      </c>
      <c r="M71">
        <v>3.215</v>
      </c>
      <c r="N71">
        <v>3.405</v>
      </c>
      <c r="O71">
        <v>3.535</v>
      </c>
      <c r="P71">
        <v>3.65</v>
      </c>
      <c r="S71">
        <v>3.785</v>
      </c>
    </row>
    <row r="72" spans="1:19" ht="12.75">
      <c r="A72" s="3">
        <v>38397</v>
      </c>
      <c r="B72">
        <v>1.99</v>
      </c>
      <c r="D72">
        <v>1.97</v>
      </c>
      <c r="E72">
        <v>1.985</v>
      </c>
      <c r="F72">
        <v>1.995</v>
      </c>
      <c r="G72">
        <v>2.035</v>
      </c>
      <c r="H72">
        <v>3.02</v>
      </c>
      <c r="I72">
        <v>2.7</v>
      </c>
      <c r="J72">
        <v>2.87</v>
      </c>
      <c r="K72">
        <v>2.825</v>
      </c>
      <c r="L72">
        <v>3.04</v>
      </c>
      <c r="M72">
        <v>3.255</v>
      </c>
      <c r="N72">
        <v>3.44</v>
      </c>
      <c r="O72">
        <v>3.575</v>
      </c>
      <c r="P72">
        <v>3.69</v>
      </c>
      <c r="S72">
        <v>3.82</v>
      </c>
    </row>
    <row r="73" spans="1:19" ht="12.75">
      <c r="A73" s="3">
        <v>38398</v>
      </c>
      <c r="B73">
        <v>1.99</v>
      </c>
      <c r="D73">
        <v>1.97</v>
      </c>
      <c r="E73">
        <v>1.985</v>
      </c>
      <c r="F73">
        <v>1.995</v>
      </c>
      <c r="G73">
        <v>2.04</v>
      </c>
      <c r="H73">
        <v>3.025</v>
      </c>
      <c r="I73">
        <v>2.705</v>
      </c>
      <c r="J73">
        <v>2.885</v>
      </c>
      <c r="K73">
        <v>2.98</v>
      </c>
      <c r="L73">
        <v>3.055</v>
      </c>
      <c r="M73">
        <v>3.26</v>
      </c>
      <c r="N73">
        <v>3.45</v>
      </c>
      <c r="O73">
        <v>3.575</v>
      </c>
      <c r="P73">
        <v>3.69</v>
      </c>
      <c r="S73">
        <v>3.82</v>
      </c>
    </row>
    <row r="74" spans="1:19" ht="12.75">
      <c r="A74" s="3">
        <v>38399</v>
      </c>
      <c r="B74">
        <v>2</v>
      </c>
      <c r="D74">
        <v>1.97</v>
      </c>
      <c r="E74">
        <v>1.98</v>
      </c>
      <c r="F74">
        <v>1.98</v>
      </c>
      <c r="G74">
        <v>2.035</v>
      </c>
      <c r="H74">
        <v>3</v>
      </c>
      <c r="I74">
        <v>2.69</v>
      </c>
      <c r="J74">
        <v>2.865</v>
      </c>
      <c r="K74">
        <v>2.965</v>
      </c>
      <c r="L74">
        <v>3.04</v>
      </c>
      <c r="M74">
        <v>3.255</v>
      </c>
      <c r="N74">
        <v>3.44</v>
      </c>
      <c r="O74">
        <v>3.57</v>
      </c>
      <c r="P74">
        <v>3.685</v>
      </c>
      <c r="S74">
        <v>3.815</v>
      </c>
    </row>
    <row r="75" spans="1:19" ht="12.75">
      <c r="A75" s="3">
        <v>38400</v>
      </c>
      <c r="B75">
        <v>1.99</v>
      </c>
      <c r="D75">
        <v>1.97</v>
      </c>
      <c r="E75">
        <v>1.97</v>
      </c>
      <c r="F75">
        <v>1.98</v>
      </c>
      <c r="G75">
        <v>2.01</v>
      </c>
      <c r="H75">
        <v>2.995</v>
      </c>
      <c r="I75">
        <v>2.68</v>
      </c>
      <c r="J75">
        <v>2.865</v>
      </c>
      <c r="K75">
        <v>2.79</v>
      </c>
      <c r="L75">
        <v>3.045</v>
      </c>
      <c r="M75">
        <v>3.27</v>
      </c>
      <c r="N75">
        <v>3.465</v>
      </c>
      <c r="O75">
        <v>3.6</v>
      </c>
      <c r="P75">
        <v>3.715</v>
      </c>
      <c r="S75">
        <v>3.845</v>
      </c>
    </row>
    <row r="76" spans="1:19" ht="12.75">
      <c r="A76" s="3">
        <v>38401</v>
      </c>
      <c r="B76">
        <v>1.99</v>
      </c>
      <c r="D76">
        <v>1.96</v>
      </c>
      <c r="E76">
        <v>1.97</v>
      </c>
      <c r="F76">
        <v>1.99</v>
      </c>
      <c r="G76">
        <v>2.03</v>
      </c>
      <c r="H76">
        <v>2.99</v>
      </c>
      <c r="I76">
        <v>2.75</v>
      </c>
      <c r="J76">
        <v>2.95</v>
      </c>
      <c r="K76">
        <v>3.19</v>
      </c>
      <c r="L76">
        <v>3.13</v>
      </c>
      <c r="M76">
        <v>3.36</v>
      </c>
      <c r="N76">
        <v>3.56</v>
      </c>
      <c r="O76">
        <v>3.7</v>
      </c>
      <c r="P76">
        <v>3.815</v>
      </c>
      <c r="S76">
        <v>3.96</v>
      </c>
    </row>
    <row r="77" spans="1:19" ht="12.75">
      <c r="A77" s="3">
        <v>38404</v>
      </c>
      <c r="B77">
        <v>1.99</v>
      </c>
      <c r="D77">
        <v>1.97</v>
      </c>
      <c r="E77">
        <v>1.97</v>
      </c>
      <c r="F77">
        <v>1.985</v>
      </c>
      <c r="G77">
        <v>2.025</v>
      </c>
      <c r="H77">
        <v>2.96</v>
      </c>
      <c r="I77">
        <v>2.79</v>
      </c>
      <c r="J77">
        <v>2.995</v>
      </c>
      <c r="K77">
        <v>2.9</v>
      </c>
      <c r="L77">
        <v>3.18</v>
      </c>
      <c r="M77">
        <v>3.4</v>
      </c>
      <c r="N77">
        <v>3.605</v>
      </c>
      <c r="O77">
        <v>3.745</v>
      </c>
      <c r="P77">
        <v>3.86</v>
      </c>
      <c r="S77">
        <v>4.005</v>
      </c>
    </row>
    <row r="78" spans="1:19" ht="12.75">
      <c r="A78" s="3">
        <v>38405</v>
      </c>
      <c r="B78">
        <v>1.99</v>
      </c>
      <c r="D78">
        <v>1.96</v>
      </c>
      <c r="E78">
        <v>1.975</v>
      </c>
      <c r="F78">
        <v>1.995</v>
      </c>
      <c r="G78">
        <v>2.03</v>
      </c>
      <c r="H78">
        <v>2.94</v>
      </c>
      <c r="I78">
        <v>2.805</v>
      </c>
      <c r="J78">
        <v>3.015</v>
      </c>
      <c r="K78">
        <v>2.92</v>
      </c>
      <c r="L78">
        <v>3.205</v>
      </c>
      <c r="M78">
        <v>3.43</v>
      </c>
      <c r="N78">
        <v>3.635</v>
      </c>
      <c r="O78">
        <v>3.78</v>
      </c>
      <c r="P78">
        <v>3.9</v>
      </c>
      <c r="S78">
        <v>4.05</v>
      </c>
    </row>
    <row r="79" spans="1:19" ht="12.75">
      <c r="A79" s="3">
        <v>38406</v>
      </c>
      <c r="B79">
        <v>1.995</v>
      </c>
      <c r="D79">
        <v>1.97</v>
      </c>
      <c r="E79">
        <v>1.975</v>
      </c>
      <c r="F79">
        <v>1.99</v>
      </c>
      <c r="G79">
        <v>2.025</v>
      </c>
      <c r="H79">
        <v>2.925</v>
      </c>
      <c r="I79">
        <v>2.775</v>
      </c>
      <c r="J79">
        <v>2.975</v>
      </c>
      <c r="K79">
        <v>3.22</v>
      </c>
      <c r="L79">
        <v>3.165</v>
      </c>
      <c r="M79">
        <v>3.39</v>
      </c>
      <c r="N79">
        <v>3.59</v>
      </c>
      <c r="O79">
        <v>3.73</v>
      </c>
      <c r="P79">
        <v>3.845</v>
      </c>
      <c r="S79">
        <v>3.97</v>
      </c>
    </row>
    <row r="80" spans="1:19" ht="12.75">
      <c r="A80" s="3">
        <v>38407</v>
      </c>
      <c r="B80">
        <v>1.99</v>
      </c>
      <c r="D80">
        <v>1.96</v>
      </c>
      <c r="E80">
        <v>1.975</v>
      </c>
      <c r="F80">
        <v>1.995</v>
      </c>
      <c r="G80">
        <v>2.035</v>
      </c>
      <c r="H80">
        <v>2.9</v>
      </c>
      <c r="I80">
        <v>2.805</v>
      </c>
      <c r="J80">
        <v>3.01</v>
      </c>
      <c r="K80">
        <v>3.11</v>
      </c>
      <c r="L80">
        <v>3.2</v>
      </c>
      <c r="M80">
        <v>3.425</v>
      </c>
      <c r="N80">
        <v>3.635</v>
      </c>
      <c r="O80">
        <v>3.77</v>
      </c>
      <c r="P80">
        <v>3.89</v>
      </c>
      <c r="S80">
        <v>4.005</v>
      </c>
    </row>
    <row r="81" spans="1:19" ht="12.75">
      <c r="A81" s="3">
        <v>38408</v>
      </c>
      <c r="B81">
        <v>1.99</v>
      </c>
      <c r="D81">
        <v>1.96</v>
      </c>
      <c r="E81">
        <v>1.97</v>
      </c>
      <c r="F81">
        <v>1.98</v>
      </c>
      <c r="G81">
        <v>2.04</v>
      </c>
      <c r="H81">
        <v>2.875</v>
      </c>
      <c r="I81">
        <v>2.825</v>
      </c>
      <c r="J81">
        <v>3.035</v>
      </c>
      <c r="K81">
        <v>3.135</v>
      </c>
      <c r="L81">
        <v>3.225</v>
      </c>
      <c r="M81">
        <v>3.445</v>
      </c>
      <c r="N81">
        <v>3.65</v>
      </c>
      <c r="O81">
        <v>3.79</v>
      </c>
      <c r="P81">
        <v>3.905</v>
      </c>
      <c r="S81">
        <v>4.01</v>
      </c>
    </row>
    <row r="82" spans="1:19" ht="12.75">
      <c r="A82" s="3">
        <v>38411</v>
      </c>
      <c r="B82">
        <v>2</v>
      </c>
      <c r="D82">
        <v>1.96</v>
      </c>
      <c r="E82">
        <v>1.975</v>
      </c>
      <c r="F82">
        <v>1.99</v>
      </c>
      <c r="G82">
        <v>2.025</v>
      </c>
      <c r="H82">
        <v>2.92</v>
      </c>
      <c r="I82">
        <v>2.8</v>
      </c>
      <c r="J82">
        <v>3.005</v>
      </c>
      <c r="K82">
        <v>3.245</v>
      </c>
      <c r="L82">
        <v>3.195</v>
      </c>
      <c r="M82">
        <v>3.415</v>
      </c>
      <c r="N82">
        <v>3.62</v>
      </c>
      <c r="O82">
        <v>3.755</v>
      </c>
      <c r="P82">
        <v>3.87</v>
      </c>
      <c r="S82">
        <v>3.975</v>
      </c>
    </row>
    <row r="83" spans="1:19" ht="12.75">
      <c r="A83" s="3">
        <v>38412</v>
      </c>
      <c r="B83">
        <v>2</v>
      </c>
      <c r="D83">
        <v>1.97</v>
      </c>
      <c r="E83">
        <v>1.97</v>
      </c>
      <c r="F83">
        <v>1.98</v>
      </c>
      <c r="G83">
        <v>2.03</v>
      </c>
      <c r="H83">
        <v>2.86</v>
      </c>
      <c r="I83">
        <v>2.8</v>
      </c>
      <c r="J83">
        <v>3.015</v>
      </c>
      <c r="K83">
        <v>2.925</v>
      </c>
      <c r="L83">
        <v>3.21</v>
      </c>
      <c r="M83">
        <v>3.435</v>
      </c>
      <c r="N83">
        <v>3.635</v>
      </c>
      <c r="O83">
        <v>3.775</v>
      </c>
      <c r="P83">
        <v>3.89</v>
      </c>
      <c r="S83">
        <v>4</v>
      </c>
    </row>
    <row r="84" spans="1:19" ht="12.75">
      <c r="A84" s="3">
        <v>38413</v>
      </c>
      <c r="B84">
        <v>1.98</v>
      </c>
      <c r="D84">
        <v>1.98</v>
      </c>
      <c r="E84">
        <v>1.975</v>
      </c>
      <c r="F84">
        <v>1.985</v>
      </c>
      <c r="G84">
        <v>2.03</v>
      </c>
      <c r="H84">
        <v>2.87</v>
      </c>
      <c r="I84">
        <v>2.845</v>
      </c>
      <c r="J84">
        <v>3.065</v>
      </c>
      <c r="K84">
        <v>3.165</v>
      </c>
      <c r="L84">
        <v>3.26</v>
      </c>
      <c r="M84">
        <v>3.48</v>
      </c>
      <c r="N84">
        <v>3.685</v>
      </c>
      <c r="O84">
        <v>3.825</v>
      </c>
      <c r="P84">
        <v>3.94</v>
      </c>
      <c r="S84">
        <v>4.055</v>
      </c>
    </row>
    <row r="85" spans="1:19" ht="12.75">
      <c r="A85" s="3">
        <v>38414</v>
      </c>
      <c r="B85">
        <v>1.97</v>
      </c>
      <c r="D85">
        <v>1.97</v>
      </c>
      <c r="E85">
        <v>1.99</v>
      </c>
      <c r="F85">
        <v>2.03</v>
      </c>
      <c r="G85">
        <v>2.09</v>
      </c>
      <c r="H85">
        <v>2.945</v>
      </c>
      <c r="I85">
        <v>2.815</v>
      </c>
      <c r="J85">
        <v>3.035</v>
      </c>
      <c r="K85">
        <v>2.935</v>
      </c>
      <c r="L85">
        <v>3.235</v>
      </c>
      <c r="M85">
        <v>3.455</v>
      </c>
      <c r="N85">
        <v>3.665</v>
      </c>
      <c r="O85">
        <v>3.81</v>
      </c>
      <c r="P85">
        <v>3.925</v>
      </c>
      <c r="S85">
        <v>4.045</v>
      </c>
    </row>
    <row r="86" spans="1:19" ht="12.75">
      <c r="A86" s="3">
        <v>38415</v>
      </c>
      <c r="B86">
        <v>1.96</v>
      </c>
      <c r="D86">
        <v>1.97</v>
      </c>
      <c r="E86">
        <v>1.985</v>
      </c>
      <c r="F86">
        <v>2.02</v>
      </c>
      <c r="G86">
        <v>2.08</v>
      </c>
      <c r="H86">
        <v>2.885</v>
      </c>
      <c r="I86">
        <v>2.75</v>
      </c>
      <c r="J86">
        <v>2.96</v>
      </c>
      <c r="K86">
        <v>2.86</v>
      </c>
      <c r="L86">
        <v>3.16</v>
      </c>
      <c r="M86">
        <v>3.385</v>
      </c>
      <c r="N86">
        <v>3.605</v>
      </c>
      <c r="O86">
        <v>3.755</v>
      </c>
      <c r="P86">
        <v>3.87</v>
      </c>
      <c r="S86">
        <v>3.995</v>
      </c>
    </row>
    <row r="87" spans="1:19" ht="12.75">
      <c r="A87" s="3">
        <v>38418</v>
      </c>
      <c r="B87">
        <v>1.96</v>
      </c>
      <c r="C87">
        <v>1.96</v>
      </c>
      <c r="D87">
        <v>1.97</v>
      </c>
      <c r="E87">
        <v>1.985</v>
      </c>
      <c r="F87">
        <v>2.025</v>
      </c>
      <c r="G87">
        <v>2.08</v>
      </c>
      <c r="H87">
        <v>2.835</v>
      </c>
      <c r="I87">
        <v>2.73</v>
      </c>
      <c r="J87">
        <v>2.935</v>
      </c>
      <c r="K87">
        <v>2.825</v>
      </c>
      <c r="L87">
        <v>3.13</v>
      </c>
      <c r="M87">
        <v>3.355</v>
      </c>
      <c r="N87">
        <v>3.57</v>
      </c>
      <c r="O87">
        <v>3.715</v>
      </c>
      <c r="P87">
        <v>3.83</v>
      </c>
      <c r="S87">
        <v>3.955</v>
      </c>
    </row>
    <row r="88" spans="1:19" ht="12.75">
      <c r="A88" s="3">
        <v>38419</v>
      </c>
      <c r="B88">
        <v>1.965</v>
      </c>
      <c r="C88">
        <v>1.96</v>
      </c>
      <c r="D88">
        <v>1.96</v>
      </c>
      <c r="E88">
        <v>1.97</v>
      </c>
      <c r="F88">
        <v>2</v>
      </c>
      <c r="G88">
        <v>2.05</v>
      </c>
      <c r="H88">
        <v>2.785</v>
      </c>
      <c r="I88">
        <v>2.705</v>
      </c>
      <c r="J88">
        <v>2.92</v>
      </c>
      <c r="K88">
        <v>3.02</v>
      </c>
      <c r="L88">
        <v>3.12</v>
      </c>
      <c r="M88">
        <v>3.345</v>
      </c>
      <c r="N88">
        <v>3.565</v>
      </c>
      <c r="O88">
        <v>3.71</v>
      </c>
      <c r="P88">
        <v>3.825</v>
      </c>
      <c r="S88">
        <v>3.95</v>
      </c>
    </row>
    <row r="89" spans="1:19" ht="12.75">
      <c r="A89" s="3">
        <v>38420</v>
      </c>
      <c r="B89">
        <v>1.96</v>
      </c>
      <c r="C89">
        <v>1.94</v>
      </c>
      <c r="D89">
        <v>1.945</v>
      </c>
      <c r="E89">
        <v>1.955</v>
      </c>
      <c r="F89">
        <v>1.98</v>
      </c>
      <c r="G89">
        <v>2.03</v>
      </c>
      <c r="H89">
        <v>2.81</v>
      </c>
      <c r="I89">
        <v>2.73</v>
      </c>
      <c r="J89">
        <v>2.965</v>
      </c>
      <c r="K89">
        <v>3.065</v>
      </c>
      <c r="L89">
        <v>3.165</v>
      </c>
      <c r="M89">
        <v>3.4</v>
      </c>
      <c r="N89">
        <v>3.62</v>
      </c>
      <c r="O89">
        <v>3.775</v>
      </c>
      <c r="P89">
        <v>3.89</v>
      </c>
      <c r="S89">
        <v>4.02</v>
      </c>
    </row>
    <row r="90" spans="1:19" ht="12.75">
      <c r="A90" s="3">
        <v>38421</v>
      </c>
      <c r="B90">
        <v>1.96</v>
      </c>
      <c r="C90">
        <v>1.94</v>
      </c>
      <c r="D90">
        <v>1.95</v>
      </c>
      <c r="E90">
        <v>1.955</v>
      </c>
      <c r="F90">
        <v>1.98</v>
      </c>
      <c r="G90">
        <v>2.03</v>
      </c>
      <c r="H90">
        <v>2.755</v>
      </c>
      <c r="I90">
        <v>2.725</v>
      </c>
      <c r="J90">
        <v>2.96</v>
      </c>
      <c r="K90">
        <v>3.205</v>
      </c>
      <c r="L90">
        <v>3.16</v>
      </c>
      <c r="M90">
        <v>3.4</v>
      </c>
      <c r="N90">
        <v>3.625</v>
      </c>
      <c r="O90">
        <v>3.775</v>
      </c>
      <c r="P90">
        <v>3.89</v>
      </c>
      <c r="S90">
        <v>4.015</v>
      </c>
    </row>
    <row r="91" spans="1:19" ht="12.75">
      <c r="A91" s="3">
        <v>38422</v>
      </c>
      <c r="B91">
        <v>1.965</v>
      </c>
      <c r="C91">
        <v>1.96</v>
      </c>
      <c r="D91">
        <v>1.965</v>
      </c>
      <c r="E91">
        <v>1.975</v>
      </c>
      <c r="F91">
        <v>2.01</v>
      </c>
      <c r="G91">
        <v>2.07</v>
      </c>
      <c r="H91">
        <v>2.76</v>
      </c>
      <c r="I91">
        <v>2.77</v>
      </c>
      <c r="J91">
        <v>3</v>
      </c>
      <c r="K91">
        <v>3.1</v>
      </c>
      <c r="L91">
        <v>3.2</v>
      </c>
      <c r="M91">
        <v>3.44</v>
      </c>
      <c r="N91">
        <v>3.655</v>
      </c>
      <c r="O91">
        <v>3.81</v>
      </c>
      <c r="P91">
        <v>3.925</v>
      </c>
      <c r="S91">
        <v>4.06</v>
      </c>
    </row>
    <row r="92" spans="1:19" ht="12.75">
      <c r="A92" s="3">
        <v>38425</v>
      </c>
      <c r="B92">
        <v>1.98</v>
      </c>
      <c r="C92">
        <v>1.96</v>
      </c>
      <c r="D92">
        <v>1.965</v>
      </c>
      <c r="E92">
        <v>1.97</v>
      </c>
      <c r="F92">
        <v>2.01</v>
      </c>
      <c r="G92">
        <v>2.07</v>
      </c>
      <c r="H92">
        <v>2.75</v>
      </c>
      <c r="I92">
        <v>2.775</v>
      </c>
      <c r="J92">
        <v>3.005</v>
      </c>
      <c r="K92">
        <v>3.105</v>
      </c>
      <c r="L92">
        <v>3.21</v>
      </c>
      <c r="M92">
        <v>3.445</v>
      </c>
      <c r="N92">
        <v>3.66</v>
      </c>
      <c r="O92">
        <v>3.815</v>
      </c>
      <c r="P92">
        <v>3.93</v>
      </c>
      <c r="S92">
        <v>4.06</v>
      </c>
    </row>
    <row r="93" spans="1:19" ht="12.75">
      <c r="A93" s="3">
        <v>38426</v>
      </c>
      <c r="B93">
        <v>1.97</v>
      </c>
      <c r="C93">
        <v>1.965</v>
      </c>
      <c r="D93">
        <v>1.96</v>
      </c>
      <c r="E93">
        <v>1.98</v>
      </c>
      <c r="F93">
        <v>2.01</v>
      </c>
      <c r="G93">
        <v>2.07</v>
      </c>
      <c r="H93">
        <v>2.665</v>
      </c>
      <c r="I93">
        <v>2.755</v>
      </c>
      <c r="J93">
        <v>2.975</v>
      </c>
      <c r="K93">
        <v>3.075</v>
      </c>
      <c r="L93">
        <v>3.175</v>
      </c>
      <c r="M93">
        <v>3.395</v>
      </c>
      <c r="N93">
        <v>3.605</v>
      </c>
      <c r="O93">
        <v>3.755</v>
      </c>
      <c r="P93">
        <v>3.87</v>
      </c>
      <c r="S93">
        <v>3.995</v>
      </c>
    </row>
    <row r="94" spans="1:19" ht="12.75">
      <c r="A94" s="3">
        <v>38427</v>
      </c>
      <c r="B94">
        <v>1.99</v>
      </c>
      <c r="C94">
        <v>1.965</v>
      </c>
      <c r="D94">
        <v>1.975</v>
      </c>
      <c r="E94">
        <v>1.985</v>
      </c>
      <c r="F94">
        <v>2.02</v>
      </c>
      <c r="G94">
        <v>2.085</v>
      </c>
      <c r="H94">
        <v>2.655</v>
      </c>
      <c r="I94">
        <v>2.815</v>
      </c>
      <c r="J94">
        <v>3.025</v>
      </c>
      <c r="K94">
        <v>3.125</v>
      </c>
      <c r="L94">
        <v>3.215</v>
      </c>
      <c r="M94">
        <v>3.415</v>
      </c>
      <c r="N94">
        <v>3.615</v>
      </c>
      <c r="O94">
        <v>3.755</v>
      </c>
      <c r="P94">
        <v>3.87</v>
      </c>
      <c r="S94">
        <v>3.995</v>
      </c>
    </row>
    <row r="95" spans="1:19" ht="12.75">
      <c r="A95" s="3">
        <v>38428</v>
      </c>
      <c r="B95">
        <v>1.97</v>
      </c>
      <c r="C95">
        <v>1.97</v>
      </c>
      <c r="D95">
        <v>1.96</v>
      </c>
      <c r="E95">
        <v>1.99</v>
      </c>
      <c r="F95">
        <v>2.02</v>
      </c>
      <c r="G95">
        <v>2.075</v>
      </c>
      <c r="H95">
        <v>2.725</v>
      </c>
      <c r="I95">
        <v>2.815</v>
      </c>
      <c r="J95">
        <v>3.02</v>
      </c>
      <c r="K95">
        <v>3.27</v>
      </c>
      <c r="L95">
        <v>3.205</v>
      </c>
      <c r="M95">
        <v>3.405</v>
      </c>
      <c r="N95">
        <v>3.59</v>
      </c>
      <c r="O95">
        <v>3.73</v>
      </c>
      <c r="P95">
        <v>3.845</v>
      </c>
      <c r="S95">
        <v>3.965</v>
      </c>
    </row>
    <row r="96" spans="1:19" ht="12.75">
      <c r="A96" s="3">
        <v>38429</v>
      </c>
      <c r="B96">
        <v>1.99</v>
      </c>
      <c r="C96">
        <v>1.97</v>
      </c>
      <c r="D96">
        <v>1.975</v>
      </c>
      <c r="E96">
        <v>2</v>
      </c>
      <c r="F96">
        <v>2.02</v>
      </c>
      <c r="G96">
        <v>2.09</v>
      </c>
      <c r="H96">
        <v>2.76</v>
      </c>
      <c r="I96">
        <v>2.82</v>
      </c>
      <c r="J96">
        <v>3.035</v>
      </c>
      <c r="K96">
        <v>3.285</v>
      </c>
      <c r="L96">
        <v>3.215</v>
      </c>
      <c r="M96">
        <v>3.42</v>
      </c>
      <c r="N96">
        <v>3.605</v>
      </c>
      <c r="O96">
        <v>3.745</v>
      </c>
      <c r="P96">
        <v>3.855</v>
      </c>
      <c r="S96">
        <v>3.97</v>
      </c>
    </row>
    <row r="97" spans="1:19" ht="12.75">
      <c r="A97" s="3">
        <v>38432</v>
      </c>
      <c r="B97">
        <v>1.99</v>
      </c>
      <c r="C97">
        <v>1.97</v>
      </c>
      <c r="D97">
        <v>1.975</v>
      </c>
      <c r="E97">
        <v>2.005</v>
      </c>
      <c r="F97">
        <v>2.025</v>
      </c>
      <c r="G97">
        <v>2.09</v>
      </c>
      <c r="H97">
        <v>2.7</v>
      </c>
      <c r="I97">
        <v>2.855</v>
      </c>
      <c r="J97">
        <v>3.07</v>
      </c>
      <c r="K97">
        <v>3.165</v>
      </c>
      <c r="L97">
        <v>3.245</v>
      </c>
      <c r="M97">
        <v>3.445</v>
      </c>
      <c r="N97">
        <v>3.625</v>
      </c>
      <c r="O97">
        <v>3.76</v>
      </c>
      <c r="P97">
        <v>3.87</v>
      </c>
      <c r="S97">
        <v>3.975</v>
      </c>
    </row>
    <row r="98" spans="1:19" ht="12.75">
      <c r="A98" s="3">
        <v>38433</v>
      </c>
      <c r="B98">
        <v>1.99</v>
      </c>
      <c r="C98">
        <v>1.98</v>
      </c>
      <c r="D98">
        <v>1.97</v>
      </c>
      <c r="E98">
        <v>2.01</v>
      </c>
      <c r="F98">
        <v>2.025</v>
      </c>
      <c r="G98">
        <v>2.095</v>
      </c>
      <c r="H98">
        <v>2.73</v>
      </c>
      <c r="I98">
        <v>2.83</v>
      </c>
      <c r="J98">
        <v>3.035</v>
      </c>
      <c r="K98">
        <v>2.91</v>
      </c>
      <c r="L98">
        <v>3.21</v>
      </c>
      <c r="M98">
        <v>3.41</v>
      </c>
      <c r="N98">
        <v>3.585</v>
      </c>
      <c r="O98">
        <v>3.715</v>
      </c>
      <c r="P98">
        <v>3.825</v>
      </c>
      <c r="S98">
        <v>3.93</v>
      </c>
    </row>
    <row r="99" spans="1:19" ht="12.75">
      <c r="A99" s="3">
        <v>38434</v>
      </c>
      <c r="B99">
        <v>2</v>
      </c>
      <c r="C99">
        <v>1.98</v>
      </c>
      <c r="D99">
        <v>1.98</v>
      </c>
      <c r="E99">
        <v>2.02</v>
      </c>
      <c r="F99">
        <v>2.04</v>
      </c>
      <c r="G99">
        <v>2.11</v>
      </c>
      <c r="H99">
        <v>2.715</v>
      </c>
      <c r="I99">
        <v>2.855</v>
      </c>
      <c r="J99">
        <v>3.065</v>
      </c>
      <c r="K99">
        <v>3.315</v>
      </c>
      <c r="L99">
        <v>3.24</v>
      </c>
      <c r="M99">
        <v>3.43</v>
      </c>
      <c r="N99">
        <v>3.605</v>
      </c>
      <c r="O99">
        <v>3.73</v>
      </c>
      <c r="P99">
        <v>3.84</v>
      </c>
      <c r="S99">
        <v>3.93</v>
      </c>
    </row>
    <row r="100" spans="1:19" ht="12.75">
      <c r="A100" s="3">
        <v>38435</v>
      </c>
      <c r="B100">
        <v>1.99</v>
      </c>
      <c r="C100">
        <v>1.98</v>
      </c>
      <c r="D100">
        <v>1.99</v>
      </c>
      <c r="E100">
        <v>2.015</v>
      </c>
      <c r="F100">
        <v>2.035</v>
      </c>
      <c r="G100">
        <v>2.105</v>
      </c>
      <c r="H100">
        <v>2.695</v>
      </c>
      <c r="I100">
        <v>2.85</v>
      </c>
      <c r="J100">
        <v>3.055</v>
      </c>
      <c r="K100">
        <v>3.305</v>
      </c>
      <c r="L100">
        <v>3.23</v>
      </c>
      <c r="M100">
        <v>3.425</v>
      </c>
      <c r="N100">
        <v>3.59</v>
      </c>
      <c r="O100">
        <v>3.715</v>
      </c>
      <c r="P100">
        <v>3.825</v>
      </c>
      <c r="S100">
        <v>3.915</v>
      </c>
    </row>
    <row r="101" spans="1:19" ht="12.75">
      <c r="A101" s="3">
        <v>38440</v>
      </c>
      <c r="B101">
        <v>2</v>
      </c>
      <c r="C101">
        <v>1.98</v>
      </c>
      <c r="D101">
        <v>1.99</v>
      </c>
      <c r="E101">
        <v>2.015</v>
      </c>
      <c r="F101">
        <v>2.04</v>
      </c>
      <c r="G101">
        <v>2.105</v>
      </c>
      <c r="H101">
        <v>2.695</v>
      </c>
      <c r="I101">
        <v>2.84</v>
      </c>
      <c r="J101">
        <v>3.045</v>
      </c>
      <c r="K101">
        <v>2.92</v>
      </c>
      <c r="L101">
        <v>3.22</v>
      </c>
      <c r="M101">
        <v>3.415</v>
      </c>
      <c r="N101">
        <v>3.585</v>
      </c>
      <c r="O101">
        <v>3.71</v>
      </c>
      <c r="P101">
        <v>3.82</v>
      </c>
      <c r="S101">
        <v>3.91</v>
      </c>
    </row>
    <row r="102" spans="1:19" ht="12.75">
      <c r="A102" s="3">
        <v>38441</v>
      </c>
      <c r="B102">
        <v>1.975</v>
      </c>
      <c r="C102">
        <v>1.975</v>
      </c>
      <c r="D102">
        <v>1.98</v>
      </c>
      <c r="E102">
        <v>2.01</v>
      </c>
      <c r="F102">
        <v>2.035</v>
      </c>
      <c r="G102">
        <v>2.1</v>
      </c>
      <c r="H102">
        <v>2.745</v>
      </c>
      <c r="I102">
        <v>2.825</v>
      </c>
      <c r="J102">
        <v>3.025</v>
      </c>
      <c r="K102">
        <v>3.275</v>
      </c>
      <c r="L102">
        <v>3.2</v>
      </c>
      <c r="M102">
        <v>3.395</v>
      </c>
      <c r="N102">
        <v>3.57</v>
      </c>
      <c r="O102">
        <v>3.695</v>
      </c>
      <c r="P102">
        <v>3.805</v>
      </c>
      <c r="S102">
        <v>3.9</v>
      </c>
    </row>
    <row r="103" spans="1:19" ht="12.75">
      <c r="A103" s="3">
        <v>38442</v>
      </c>
      <c r="B103">
        <v>1.985</v>
      </c>
      <c r="C103">
        <v>1.985</v>
      </c>
      <c r="D103">
        <v>1.99</v>
      </c>
      <c r="E103">
        <v>2.005</v>
      </c>
      <c r="F103">
        <v>2.025</v>
      </c>
      <c r="G103">
        <v>2.09</v>
      </c>
      <c r="H103">
        <v>2.75</v>
      </c>
      <c r="I103">
        <v>2.765</v>
      </c>
      <c r="J103">
        <v>2.965</v>
      </c>
      <c r="K103">
        <v>2.835</v>
      </c>
      <c r="L103">
        <v>3.14</v>
      </c>
      <c r="M103">
        <v>3.335</v>
      </c>
      <c r="N103">
        <v>3.51</v>
      </c>
      <c r="O103">
        <v>3.635</v>
      </c>
      <c r="P103">
        <v>3.745</v>
      </c>
      <c r="S103">
        <v>3.84</v>
      </c>
    </row>
    <row r="104" spans="1:19" ht="12.75">
      <c r="A104" s="3">
        <v>38443</v>
      </c>
      <c r="B104">
        <v>1.98</v>
      </c>
      <c r="C104">
        <v>1.98</v>
      </c>
      <c r="D104">
        <v>1.985</v>
      </c>
      <c r="E104">
        <v>2.01</v>
      </c>
      <c r="F104">
        <v>2.02</v>
      </c>
      <c r="G104">
        <v>2.075</v>
      </c>
      <c r="I104">
        <v>2.73</v>
      </c>
      <c r="J104">
        <v>2.925</v>
      </c>
      <c r="K104">
        <v>2.8</v>
      </c>
      <c r="L104">
        <v>3.095</v>
      </c>
      <c r="M104">
        <v>3.29</v>
      </c>
      <c r="N104">
        <v>3.47</v>
      </c>
      <c r="O104">
        <v>3.6</v>
      </c>
      <c r="P104">
        <v>3.71</v>
      </c>
      <c r="S104">
        <v>3.805</v>
      </c>
    </row>
    <row r="105" spans="1:19" ht="12.75">
      <c r="A105" s="3">
        <v>38446</v>
      </c>
      <c r="B105">
        <v>1.99</v>
      </c>
      <c r="C105">
        <v>1.99</v>
      </c>
      <c r="D105">
        <v>2</v>
      </c>
      <c r="E105">
        <v>2.015</v>
      </c>
      <c r="F105">
        <v>2.02</v>
      </c>
      <c r="G105">
        <v>2.075</v>
      </c>
      <c r="H105">
        <v>2.685</v>
      </c>
      <c r="I105">
        <v>2.725</v>
      </c>
      <c r="J105">
        <v>2.915</v>
      </c>
      <c r="K105">
        <v>2.795</v>
      </c>
      <c r="L105">
        <v>3.08</v>
      </c>
      <c r="M105">
        <v>3.275</v>
      </c>
      <c r="N105">
        <v>3.455</v>
      </c>
      <c r="O105">
        <v>3.585</v>
      </c>
      <c r="P105">
        <v>3.69</v>
      </c>
      <c r="S105">
        <v>3.785</v>
      </c>
    </row>
    <row r="106" spans="1:19" ht="12.75">
      <c r="A106" s="3">
        <v>38447</v>
      </c>
      <c r="B106">
        <v>1.98</v>
      </c>
      <c r="C106">
        <v>1.98</v>
      </c>
      <c r="D106">
        <v>1.99</v>
      </c>
      <c r="E106">
        <v>2.01</v>
      </c>
      <c r="F106">
        <v>2.02</v>
      </c>
      <c r="G106">
        <v>2.075</v>
      </c>
      <c r="H106">
        <v>2.715</v>
      </c>
      <c r="I106">
        <v>2.74</v>
      </c>
      <c r="J106">
        <v>2.92</v>
      </c>
      <c r="K106">
        <v>2.805</v>
      </c>
      <c r="L106">
        <v>3.085</v>
      </c>
      <c r="M106">
        <v>3.28</v>
      </c>
      <c r="N106">
        <v>3.455</v>
      </c>
      <c r="O106">
        <v>3.575</v>
      </c>
      <c r="P106">
        <v>3.685</v>
      </c>
      <c r="S106">
        <v>3.78</v>
      </c>
    </row>
    <row r="107" spans="1:19" ht="12.75">
      <c r="A107" s="3">
        <v>38448</v>
      </c>
      <c r="B107">
        <v>1.99</v>
      </c>
      <c r="C107">
        <v>1.99</v>
      </c>
      <c r="D107">
        <v>1.99</v>
      </c>
      <c r="E107">
        <v>2.01</v>
      </c>
      <c r="F107">
        <v>2.025</v>
      </c>
      <c r="G107">
        <v>2.07</v>
      </c>
      <c r="H107">
        <v>2.75</v>
      </c>
      <c r="I107">
        <v>2.72</v>
      </c>
      <c r="J107">
        <v>2.9</v>
      </c>
      <c r="K107">
        <v>2.785</v>
      </c>
      <c r="L107">
        <v>3.065</v>
      </c>
      <c r="M107">
        <v>3.26</v>
      </c>
      <c r="N107">
        <v>3.445</v>
      </c>
      <c r="O107">
        <v>3.57</v>
      </c>
      <c r="P107">
        <v>3.68</v>
      </c>
      <c r="S107">
        <v>3.78</v>
      </c>
    </row>
    <row r="108" spans="1:19" ht="12.75">
      <c r="A108" s="3">
        <v>38449</v>
      </c>
      <c r="B108">
        <v>1.99</v>
      </c>
      <c r="C108">
        <v>1.99</v>
      </c>
      <c r="D108">
        <v>1.99</v>
      </c>
      <c r="E108">
        <v>2.01</v>
      </c>
      <c r="F108">
        <v>2.02</v>
      </c>
      <c r="G108">
        <v>2.07</v>
      </c>
      <c r="I108">
        <v>2.715</v>
      </c>
      <c r="J108">
        <v>2.89</v>
      </c>
      <c r="K108">
        <v>2.775</v>
      </c>
      <c r="L108">
        <v>3.05</v>
      </c>
      <c r="M108">
        <v>3.245</v>
      </c>
      <c r="N108">
        <v>3.43</v>
      </c>
      <c r="O108">
        <v>3.555</v>
      </c>
      <c r="P108">
        <v>3.665</v>
      </c>
      <c r="S108">
        <v>3.765</v>
      </c>
    </row>
    <row r="109" spans="1:19" ht="12.75">
      <c r="A109" s="3">
        <v>38450</v>
      </c>
      <c r="B109">
        <v>1.98</v>
      </c>
      <c r="C109">
        <v>1.98</v>
      </c>
      <c r="D109">
        <v>1.99</v>
      </c>
      <c r="E109">
        <v>2.01</v>
      </c>
      <c r="F109">
        <v>2.025</v>
      </c>
      <c r="G109">
        <v>2.07</v>
      </c>
      <c r="H109">
        <v>2.67</v>
      </c>
      <c r="I109">
        <v>2.74</v>
      </c>
      <c r="J109">
        <v>2.925</v>
      </c>
      <c r="K109">
        <v>2.81</v>
      </c>
      <c r="L109">
        <v>3.085</v>
      </c>
      <c r="M109">
        <v>3.285</v>
      </c>
      <c r="N109">
        <v>3.47</v>
      </c>
      <c r="O109">
        <v>3.595</v>
      </c>
      <c r="P109">
        <v>3.705</v>
      </c>
      <c r="S109">
        <v>3.81</v>
      </c>
    </row>
    <row r="110" spans="1:19" ht="12.75">
      <c r="A110" s="3">
        <v>38453</v>
      </c>
      <c r="B110">
        <v>1.98</v>
      </c>
      <c r="C110">
        <v>1.98</v>
      </c>
      <c r="D110">
        <v>1.99</v>
      </c>
      <c r="E110">
        <v>2.005</v>
      </c>
      <c r="F110">
        <v>2.02</v>
      </c>
      <c r="G110">
        <v>2.075</v>
      </c>
      <c r="H110">
        <v>2.65</v>
      </c>
      <c r="I110">
        <v>2.72</v>
      </c>
      <c r="J110">
        <v>2.905</v>
      </c>
      <c r="K110">
        <v>2.79</v>
      </c>
      <c r="L110">
        <v>3.065</v>
      </c>
      <c r="M110">
        <v>3.265</v>
      </c>
      <c r="N110">
        <v>3.445</v>
      </c>
      <c r="O110">
        <v>3.57</v>
      </c>
      <c r="P110">
        <v>3.68</v>
      </c>
      <c r="S110">
        <v>3.785</v>
      </c>
    </row>
    <row r="111" spans="1:19" ht="12.75">
      <c r="A111" s="3">
        <v>38454</v>
      </c>
      <c r="B111">
        <v>1.99</v>
      </c>
      <c r="C111">
        <v>1.99</v>
      </c>
      <c r="D111">
        <v>1.99</v>
      </c>
      <c r="E111">
        <v>2.01</v>
      </c>
      <c r="F111">
        <v>2.025</v>
      </c>
      <c r="G111">
        <v>2.07</v>
      </c>
      <c r="H111">
        <v>2.65</v>
      </c>
      <c r="I111">
        <v>2.715</v>
      </c>
      <c r="J111">
        <v>2.89</v>
      </c>
      <c r="K111">
        <v>2.99</v>
      </c>
      <c r="L111">
        <v>3.055</v>
      </c>
      <c r="M111">
        <v>3.255</v>
      </c>
      <c r="N111">
        <v>3.44</v>
      </c>
      <c r="O111">
        <v>3.565</v>
      </c>
      <c r="P111">
        <v>3.675</v>
      </c>
      <c r="S111">
        <v>3.78</v>
      </c>
    </row>
    <row r="112" spans="1:19" ht="12.75">
      <c r="A112" s="3">
        <v>38455</v>
      </c>
      <c r="B112">
        <v>1.99</v>
      </c>
      <c r="C112">
        <v>1.99</v>
      </c>
      <c r="D112">
        <v>1.99</v>
      </c>
      <c r="E112">
        <v>2.005</v>
      </c>
      <c r="F112">
        <v>2.02</v>
      </c>
      <c r="G112">
        <v>2.06</v>
      </c>
      <c r="H112">
        <v>2.655</v>
      </c>
      <c r="I112">
        <v>2.685</v>
      </c>
      <c r="J112">
        <v>2.86</v>
      </c>
      <c r="K112">
        <v>2.75</v>
      </c>
      <c r="L112">
        <v>3.015</v>
      </c>
      <c r="M112">
        <v>3.21</v>
      </c>
      <c r="N112">
        <v>3.395</v>
      </c>
      <c r="O112">
        <v>3.52</v>
      </c>
      <c r="P112">
        <v>3.63</v>
      </c>
      <c r="S112">
        <v>3.735</v>
      </c>
    </row>
    <row r="113" spans="1:19" ht="12.75">
      <c r="A113" s="3">
        <v>38456</v>
      </c>
      <c r="B113">
        <v>1.98</v>
      </c>
      <c r="C113">
        <v>1.985</v>
      </c>
      <c r="D113">
        <v>1.98</v>
      </c>
      <c r="E113">
        <v>2</v>
      </c>
      <c r="F113">
        <v>2.015</v>
      </c>
      <c r="G113">
        <v>2.045</v>
      </c>
      <c r="H113">
        <v>2.64</v>
      </c>
      <c r="I113">
        <v>2.655</v>
      </c>
      <c r="J113">
        <v>2.835</v>
      </c>
      <c r="K113">
        <v>2.72</v>
      </c>
      <c r="L113">
        <v>3</v>
      </c>
      <c r="M113">
        <v>3.195</v>
      </c>
      <c r="N113">
        <v>3.39</v>
      </c>
      <c r="O113">
        <v>3.52</v>
      </c>
      <c r="P113">
        <v>3.63</v>
      </c>
      <c r="S113">
        <v>3.735</v>
      </c>
    </row>
    <row r="114" spans="1:19" ht="12.75">
      <c r="A114" s="3">
        <v>38457</v>
      </c>
      <c r="B114">
        <v>1.99</v>
      </c>
      <c r="C114">
        <v>1.985</v>
      </c>
      <c r="D114">
        <v>1.985</v>
      </c>
      <c r="E114">
        <v>2</v>
      </c>
      <c r="F114">
        <v>2</v>
      </c>
      <c r="G114">
        <v>2.025</v>
      </c>
      <c r="H114">
        <v>2.635</v>
      </c>
      <c r="I114">
        <v>2.6</v>
      </c>
      <c r="J114">
        <v>2.78</v>
      </c>
      <c r="K114">
        <v>2.88</v>
      </c>
      <c r="L114">
        <v>2.945</v>
      </c>
      <c r="M114">
        <v>3.145</v>
      </c>
      <c r="N114">
        <v>3.34</v>
      </c>
      <c r="O114">
        <v>3.47</v>
      </c>
      <c r="P114">
        <v>3.58</v>
      </c>
      <c r="S114">
        <v>3.69</v>
      </c>
    </row>
    <row r="115" spans="1:19" ht="12.75">
      <c r="A115" s="3">
        <v>38460</v>
      </c>
      <c r="B115">
        <v>1.98</v>
      </c>
      <c r="C115">
        <v>1.99</v>
      </c>
      <c r="D115">
        <v>1.98</v>
      </c>
      <c r="E115">
        <v>1.995</v>
      </c>
      <c r="F115">
        <v>2</v>
      </c>
      <c r="G115">
        <v>2.015</v>
      </c>
      <c r="H115">
        <v>2.63</v>
      </c>
      <c r="I115">
        <v>2.595</v>
      </c>
      <c r="J115">
        <v>2.775</v>
      </c>
      <c r="K115">
        <v>2.875</v>
      </c>
      <c r="L115">
        <v>2.94</v>
      </c>
      <c r="M115">
        <v>3.135</v>
      </c>
      <c r="N115">
        <v>3.33</v>
      </c>
      <c r="O115">
        <v>3.46</v>
      </c>
      <c r="P115">
        <v>3.57</v>
      </c>
      <c r="S115">
        <v>3.68</v>
      </c>
    </row>
    <row r="116" spans="1:19" ht="12.75">
      <c r="A116" s="3">
        <v>38461</v>
      </c>
      <c r="B116">
        <v>1.99</v>
      </c>
      <c r="C116">
        <v>1.99</v>
      </c>
      <c r="D116">
        <v>1.98</v>
      </c>
      <c r="E116">
        <v>2</v>
      </c>
      <c r="F116">
        <v>1.99</v>
      </c>
      <c r="G116">
        <v>2.02</v>
      </c>
      <c r="H116">
        <v>2.63</v>
      </c>
      <c r="I116">
        <v>2.59</v>
      </c>
      <c r="J116">
        <v>2.765</v>
      </c>
      <c r="K116">
        <v>2.65</v>
      </c>
      <c r="L116">
        <v>2.93</v>
      </c>
      <c r="M116">
        <v>3.125</v>
      </c>
      <c r="N116">
        <v>3.315</v>
      </c>
      <c r="O116">
        <v>3.445</v>
      </c>
      <c r="P116">
        <v>3.555</v>
      </c>
      <c r="S116">
        <v>3.665</v>
      </c>
    </row>
    <row r="117" spans="1:19" ht="12.75">
      <c r="A117" s="3">
        <v>38462</v>
      </c>
      <c r="B117">
        <v>1.99</v>
      </c>
      <c r="C117">
        <v>1.99</v>
      </c>
      <c r="D117">
        <v>1.985</v>
      </c>
      <c r="E117">
        <v>2</v>
      </c>
      <c r="F117">
        <v>2</v>
      </c>
      <c r="G117">
        <v>2.02</v>
      </c>
      <c r="H117">
        <v>2.605</v>
      </c>
      <c r="I117">
        <v>2.595</v>
      </c>
      <c r="J117">
        <v>2.765</v>
      </c>
      <c r="K117">
        <v>3.015</v>
      </c>
      <c r="L117">
        <v>2.93</v>
      </c>
      <c r="M117">
        <v>3.125</v>
      </c>
      <c r="N117">
        <v>3.315</v>
      </c>
      <c r="O117">
        <v>3.445</v>
      </c>
      <c r="P117">
        <v>3.555</v>
      </c>
      <c r="S117">
        <v>3.665</v>
      </c>
    </row>
    <row r="118" spans="1:19" ht="12.75">
      <c r="A118" s="3">
        <v>38463</v>
      </c>
      <c r="B118">
        <v>1.99</v>
      </c>
      <c r="C118">
        <v>1.99</v>
      </c>
      <c r="D118">
        <v>1.98</v>
      </c>
      <c r="E118">
        <v>1.995</v>
      </c>
      <c r="F118">
        <v>2</v>
      </c>
      <c r="G118">
        <v>2.02</v>
      </c>
      <c r="H118">
        <v>2.62</v>
      </c>
      <c r="I118">
        <v>2.6</v>
      </c>
      <c r="J118">
        <v>2.775</v>
      </c>
      <c r="K118">
        <v>2.875</v>
      </c>
      <c r="L118">
        <v>2.935</v>
      </c>
      <c r="M118">
        <v>3.125</v>
      </c>
      <c r="N118">
        <v>3.31</v>
      </c>
      <c r="O118">
        <v>3.435</v>
      </c>
      <c r="P118">
        <v>3.54</v>
      </c>
      <c r="S118">
        <v>3.645</v>
      </c>
    </row>
    <row r="119" spans="1:19" ht="12.75">
      <c r="A119" s="3">
        <v>38464</v>
      </c>
      <c r="B119">
        <v>1.99</v>
      </c>
      <c r="C119">
        <v>1.99</v>
      </c>
      <c r="D119">
        <v>1.985</v>
      </c>
      <c r="E119">
        <v>2</v>
      </c>
      <c r="F119">
        <v>2.005</v>
      </c>
      <c r="G119">
        <v>2.015</v>
      </c>
      <c r="H119">
        <v>2.56</v>
      </c>
      <c r="I119">
        <v>2.58</v>
      </c>
      <c r="J119">
        <v>2.755</v>
      </c>
      <c r="K119">
        <v>2.855</v>
      </c>
      <c r="L119">
        <v>2.91</v>
      </c>
      <c r="M119">
        <v>3.09</v>
      </c>
      <c r="N119">
        <v>3.27</v>
      </c>
      <c r="O119">
        <v>3.39</v>
      </c>
      <c r="P119">
        <v>3.495</v>
      </c>
      <c r="S119">
        <v>3.59</v>
      </c>
    </row>
    <row r="120" spans="1:19" ht="12.75">
      <c r="A120" s="3">
        <v>38467</v>
      </c>
      <c r="B120">
        <v>1.99</v>
      </c>
      <c r="C120">
        <v>1.99</v>
      </c>
      <c r="D120">
        <v>1.985</v>
      </c>
      <c r="E120">
        <v>2</v>
      </c>
      <c r="F120">
        <v>2.005</v>
      </c>
      <c r="G120">
        <v>2.015</v>
      </c>
      <c r="H120">
        <v>2.525</v>
      </c>
      <c r="I120">
        <v>2.565</v>
      </c>
      <c r="J120">
        <v>2.735</v>
      </c>
      <c r="K120">
        <v>2.98</v>
      </c>
      <c r="L120">
        <v>2.89</v>
      </c>
      <c r="M120">
        <v>3.07</v>
      </c>
      <c r="N120">
        <v>3.25</v>
      </c>
      <c r="O120">
        <v>3.37</v>
      </c>
      <c r="P120">
        <v>3.475</v>
      </c>
      <c r="S120">
        <v>3.57</v>
      </c>
    </row>
    <row r="121" spans="1:19" ht="12.75">
      <c r="A121" s="3">
        <v>38468</v>
      </c>
      <c r="B121">
        <v>2</v>
      </c>
      <c r="C121">
        <v>2</v>
      </c>
      <c r="D121">
        <v>1.98</v>
      </c>
      <c r="E121">
        <v>1.995</v>
      </c>
      <c r="F121">
        <v>1.99</v>
      </c>
      <c r="G121">
        <v>2.005</v>
      </c>
      <c r="H121">
        <v>2.53</v>
      </c>
      <c r="I121">
        <v>2.555</v>
      </c>
      <c r="J121">
        <v>2.725</v>
      </c>
      <c r="K121">
        <v>2.82</v>
      </c>
      <c r="L121">
        <v>2.875</v>
      </c>
      <c r="M121">
        <v>3.05</v>
      </c>
      <c r="N121">
        <v>3.225</v>
      </c>
      <c r="O121">
        <v>3.345</v>
      </c>
      <c r="P121">
        <v>3.445</v>
      </c>
      <c r="S121">
        <v>3.535</v>
      </c>
    </row>
    <row r="122" spans="1:19" ht="12.75">
      <c r="A122" s="3">
        <v>38469</v>
      </c>
      <c r="B122">
        <v>1.995</v>
      </c>
      <c r="C122">
        <v>1.995</v>
      </c>
      <c r="D122">
        <v>1.985</v>
      </c>
      <c r="E122">
        <v>1.98</v>
      </c>
      <c r="F122">
        <v>1.975</v>
      </c>
      <c r="G122">
        <v>1.98</v>
      </c>
      <c r="H122">
        <v>2.54</v>
      </c>
      <c r="I122">
        <v>2.505</v>
      </c>
      <c r="J122">
        <v>2.68</v>
      </c>
      <c r="K122">
        <v>2.58</v>
      </c>
      <c r="L122">
        <v>2.835</v>
      </c>
      <c r="M122">
        <v>3.015</v>
      </c>
      <c r="N122">
        <v>3.19</v>
      </c>
      <c r="O122">
        <v>3.32</v>
      </c>
      <c r="P122">
        <v>3.42</v>
      </c>
      <c r="S122">
        <v>3.51</v>
      </c>
    </row>
    <row r="123" spans="1:19" ht="12.75">
      <c r="A123" s="3">
        <v>38470</v>
      </c>
      <c r="B123">
        <v>2</v>
      </c>
      <c r="C123">
        <v>2</v>
      </c>
      <c r="D123">
        <v>1.985</v>
      </c>
      <c r="E123">
        <v>1.97</v>
      </c>
      <c r="F123">
        <v>1.965</v>
      </c>
      <c r="G123">
        <v>1.96</v>
      </c>
      <c r="H123">
        <v>2.57</v>
      </c>
      <c r="I123">
        <v>2.48</v>
      </c>
      <c r="J123">
        <v>2.645</v>
      </c>
      <c r="K123">
        <v>2.745</v>
      </c>
      <c r="L123">
        <v>2.795</v>
      </c>
      <c r="M123">
        <v>2.98</v>
      </c>
      <c r="N123">
        <v>3.165</v>
      </c>
      <c r="O123">
        <v>3.3</v>
      </c>
      <c r="P123">
        <v>3.4</v>
      </c>
      <c r="S123">
        <v>3.49</v>
      </c>
    </row>
    <row r="124" spans="1:19" ht="12.75">
      <c r="A124" s="3">
        <v>38471</v>
      </c>
      <c r="B124">
        <v>2</v>
      </c>
      <c r="C124">
        <v>2</v>
      </c>
      <c r="D124">
        <v>1.975</v>
      </c>
      <c r="E124">
        <v>1.955</v>
      </c>
      <c r="F124">
        <v>1.94</v>
      </c>
      <c r="G124">
        <v>1.95</v>
      </c>
      <c r="H124">
        <v>2.54</v>
      </c>
      <c r="I124">
        <v>2.46</v>
      </c>
      <c r="J124">
        <v>2.635</v>
      </c>
      <c r="K124">
        <v>2.53</v>
      </c>
      <c r="L124">
        <v>2.785</v>
      </c>
      <c r="M124">
        <v>2.97</v>
      </c>
      <c r="N124">
        <v>3.155</v>
      </c>
      <c r="O124">
        <v>3.29</v>
      </c>
      <c r="P124">
        <v>3.39</v>
      </c>
      <c r="S124">
        <v>3.48</v>
      </c>
    </row>
    <row r="125" spans="1:19" ht="12.75">
      <c r="A125" s="3">
        <v>38474</v>
      </c>
      <c r="B125">
        <v>2</v>
      </c>
      <c r="C125">
        <v>2</v>
      </c>
      <c r="D125">
        <v>1.96</v>
      </c>
      <c r="E125">
        <v>1.95</v>
      </c>
      <c r="F125">
        <v>1.92</v>
      </c>
      <c r="G125">
        <v>1.92</v>
      </c>
      <c r="H125">
        <v>2.545</v>
      </c>
      <c r="I125">
        <v>2.445</v>
      </c>
      <c r="J125">
        <v>2.615</v>
      </c>
      <c r="K125">
        <v>2.52</v>
      </c>
      <c r="L125">
        <v>2.765</v>
      </c>
      <c r="M125">
        <v>2.95</v>
      </c>
      <c r="N125">
        <v>3.14</v>
      </c>
      <c r="O125">
        <v>3.28</v>
      </c>
      <c r="P125">
        <v>3.38</v>
      </c>
      <c r="S125">
        <v>3.47</v>
      </c>
    </row>
    <row r="126" spans="1:19" ht="12.75">
      <c r="A126" s="3">
        <v>38475</v>
      </c>
      <c r="B126">
        <v>2</v>
      </c>
      <c r="C126">
        <v>2</v>
      </c>
      <c r="D126">
        <v>1.945</v>
      </c>
      <c r="E126">
        <v>1.91</v>
      </c>
      <c r="F126">
        <v>1.89</v>
      </c>
      <c r="G126">
        <v>1.895</v>
      </c>
      <c r="H126">
        <v>2.53</v>
      </c>
      <c r="I126">
        <v>2.42</v>
      </c>
      <c r="J126">
        <v>2.595</v>
      </c>
      <c r="K126">
        <v>2.695</v>
      </c>
      <c r="L126">
        <v>2.75</v>
      </c>
      <c r="M126">
        <v>2.94</v>
      </c>
      <c r="N126">
        <v>3.14</v>
      </c>
      <c r="O126">
        <v>3.28</v>
      </c>
      <c r="P126">
        <v>3.385</v>
      </c>
      <c r="S126">
        <v>3.48</v>
      </c>
    </row>
    <row r="127" spans="1:19" ht="12.75">
      <c r="A127" s="3">
        <v>38476</v>
      </c>
      <c r="B127">
        <v>2</v>
      </c>
      <c r="C127">
        <v>2</v>
      </c>
      <c r="D127">
        <v>1.945</v>
      </c>
      <c r="E127">
        <v>1.905</v>
      </c>
      <c r="F127">
        <v>1.89</v>
      </c>
      <c r="G127">
        <v>1.9</v>
      </c>
      <c r="H127">
        <v>2.535</v>
      </c>
      <c r="I127">
        <v>2.44</v>
      </c>
      <c r="J127">
        <v>2.63</v>
      </c>
      <c r="K127">
        <v>2.73</v>
      </c>
      <c r="L127">
        <v>2.79</v>
      </c>
      <c r="M127">
        <v>2.99</v>
      </c>
      <c r="N127">
        <v>3.195</v>
      </c>
      <c r="O127">
        <v>3.34</v>
      </c>
      <c r="P127">
        <v>3.45</v>
      </c>
      <c r="S127">
        <v>3.57</v>
      </c>
    </row>
    <row r="128" spans="1:19" ht="12.75">
      <c r="A128" s="3">
        <v>38478</v>
      </c>
      <c r="B128">
        <v>2.005</v>
      </c>
      <c r="C128">
        <v>2.005</v>
      </c>
      <c r="D128">
        <v>1.945</v>
      </c>
      <c r="E128">
        <v>1.91</v>
      </c>
      <c r="F128">
        <v>1.89</v>
      </c>
      <c r="G128">
        <v>1.9</v>
      </c>
      <c r="H128">
        <v>2.525</v>
      </c>
      <c r="I128">
        <v>2.49</v>
      </c>
      <c r="J128">
        <v>2.675</v>
      </c>
      <c r="K128">
        <v>2.575</v>
      </c>
      <c r="L128">
        <v>2.835</v>
      </c>
      <c r="M128">
        <v>3.035</v>
      </c>
      <c r="N128">
        <v>3.245</v>
      </c>
      <c r="O128">
        <v>3.395</v>
      </c>
      <c r="P128">
        <v>3.505</v>
      </c>
      <c r="S128">
        <v>3.635</v>
      </c>
    </row>
    <row r="129" spans="1:19" ht="12.75">
      <c r="A129" s="3">
        <v>38481</v>
      </c>
      <c r="B129">
        <v>2</v>
      </c>
      <c r="C129">
        <v>2</v>
      </c>
      <c r="D129">
        <v>1.945</v>
      </c>
      <c r="E129">
        <v>1.91</v>
      </c>
      <c r="F129">
        <v>1.89</v>
      </c>
      <c r="G129">
        <v>1.9</v>
      </c>
      <c r="H129">
        <v>2.535</v>
      </c>
      <c r="I129">
        <v>2.485</v>
      </c>
      <c r="J129">
        <v>2.67</v>
      </c>
      <c r="K129">
        <v>2.93</v>
      </c>
      <c r="L129">
        <v>2.83</v>
      </c>
      <c r="M129">
        <v>3.025</v>
      </c>
      <c r="N129">
        <v>3.23</v>
      </c>
      <c r="O129">
        <v>3.37</v>
      </c>
      <c r="P129">
        <v>3.48</v>
      </c>
      <c r="S129">
        <v>3.605</v>
      </c>
    </row>
    <row r="130" spans="1:19" ht="12.75">
      <c r="A130" s="3">
        <v>38482</v>
      </c>
      <c r="B130">
        <v>1.99</v>
      </c>
      <c r="C130">
        <v>1.99</v>
      </c>
      <c r="D130">
        <v>1.93</v>
      </c>
      <c r="E130">
        <v>1.89</v>
      </c>
      <c r="F130">
        <v>1.85</v>
      </c>
      <c r="G130">
        <v>1.85</v>
      </c>
      <c r="H130">
        <v>2.56</v>
      </c>
      <c r="I130">
        <v>2.425</v>
      </c>
      <c r="J130">
        <v>2.6</v>
      </c>
      <c r="K130">
        <v>2.7</v>
      </c>
      <c r="L130">
        <v>2.755</v>
      </c>
      <c r="M130">
        <v>2.945</v>
      </c>
      <c r="N130">
        <v>3.15</v>
      </c>
      <c r="O130">
        <v>3.285</v>
      </c>
      <c r="P130">
        <v>3.395</v>
      </c>
      <c r="S130">
        <v>3.52</v>
      </c>
    </row>
    <row r="131" spans="1:19" ht="12.75">
      <c r="A131" s="3">
        <v>38483</v>
      </c>
      <c r="B131">
        <v>2</v>
      </c>
      <c r="C131">
        <v>2</v>
      </c>
      <c r="D131">
        <v>1.93</v>
      </c>
      <c r="E131">
        <v>1.89</v>
      </c>
      <c r="F131">
        <v>1.855</v>
      </c>
      <c r="G131">
        <v>1.86</v>
      </c>
      <c r="H131">
        <v>2.52</v>
      </c>
      <c r="I131">
        <v>2.42</v>
      </c>
      <c r="J131">
        <v>2.585</v>
      </c>
      <c r="K131">
        <v>2.685</v>
      </c>
      <c r="L131">
        <v>2.735</v>
      </c>
      <c r="M131">
        <v>2.925</v>
      </c>
      <c r="N131">
        <v>3.115</v>
      </c>
      <c r="O131">
        <v>3.245</v>
      </c>
      <c r="P131">
        <v>3.355</v>
      </c>
      <c r="S131">
        <v>3.48</v>
      </c>
    </row>
    <row r="132" spans="1:19" ht="12.75">
      <c r="A132" s="3">
        <v>38484</v>
      </c>
      <c r="B132">
        <v>1.995</v>
      </c>
      <c r="C132">
        <v>1.995</v>
      </c>
      <c r="D132">
        <v>1.93</v>
      </c>
      <c r="E132">
        <v>1.895</v>
      </c>
      <c r="F132">
        <v>1.86</v>
      </c>
      <c r="G132">
        <v>1.86</v>
      </c>
      <c r="H132">
        <v>2.48</v>
      </c>
      <c r="I132">
        <v>2.45</v>
      </c>
      <c r="J132">
        <v>2.605</v>
      </c>
      <c r="K132">
        <v>2.545</v>
      </c>
      <c r="L132">
        <v>2.755</v>
      </c>
      <c r="M132">
        <v>2.945</v>
      </c>
      <c r="N132">
        <v>3.135</v>
      </c>
      <c r="O132">
        <v>3.27</v>
      </c>
      <c r="P132">
        <v>3.375</v>
      </c>
      <c r="S132">
        <v>3.5</v>
      </c>
    </row>
    <row r="133" spans="1:19" ht="12.75">
      <c r="A133" s="3">
        <v>38485</v>
      </c>
      <c r="B133">
        <v>2.015</v>
      </c>
      <c r="C133">
        <v>1.92</v>
      </c>
      <c r="D133">
        <v>1.905</v>
      </c>
      <c r="E133">
        <v>1.845</v>
      </c>
      <c r="F133">
        <v>1.845</v>
      </c>
      <c r="G133">
        <v>1.88</v>
      </c>
      <c r="H133">
        <v>2.465</v>
      </c>
      <c r="I133">
        <v>2.4</v>
      </c>
      <c r="J133">
        <v>2.56</v>
      </c>
      <c r="K133">
        <v>2.51</v>
      </c>
      <c r="L133">
        <v>2.715</v>
      </c>
      <c r="M133">
        <v>2.9</v>
      </c>
      <c r="N133">
        <v>3.085</v>
      </c>
      <c r="O133">
        <v>3.215</v>
      </c>
      <c r="P133">
        <v>3.325</v>
      </c>
      <c r="S133">
        <v>3.45</v>
      </c>
    </row>
    <row r="134" spans="1:19" ht="12.75">
      <c r="A134" s="3">
        <v>38488</v>
      </c>
      <c r="B134">
        <v>2.01</v>
      </c>
      <c r="C134">
        <v>1.915</v>
      </c>
      <c r="D134">
        <v>1.88</v>
      </c>
      <c r="E134">
        <v>1.84</v>
      </c>
      <c r="F134">
        <v>1.84</v>
      </c>
      <c r="G134">
        <v>1.88</v>
      </c>
      <c r="H134">
        <v>2.49</v>
      </c>
      <c r="I134">
        <v>2.39</v>
      </c>
      <c r="J134">
        <v>2.55</v>
      </c>
      <c r="K134">
        <v>2.65</v>
      </c>
      <c r="L134">
        <v>2.705</v>
      </c>
      <c r="M134">
        <v>2.89</v>
      </c>
      <c r="N134">
        <v>3.075</v>
      </c>
      <c r="O134">
        <v>3.205</v>
      </c>
      <c r="P134">
        <v>3.315</v>
      </c>
      <c r="S134">
        <v>3.445</v>
      </c>
    </row>
    <row r="135" spans="1:19" ht="12.75">
      <c r="A135" s="3">
        <v>38489</v>
      </c>
      <c r="B135">
        <v>2</v>
      </c>
      <c r="C135">
        <v>1.91</v>
      </c>
      <c r="D135">
        <v>1.88</v>
      </c>
      <c r="E135">
        <v>1.835</v>
      </c>
      <c r="F135">
        <v>1.835</v>
      </c>
      <c r="G135">
        <v>1.865</v>
      </c>
      <c r="H135">
        <v>2.505</v>
      </c>
      <c r="I135">
        <v>2.385</v>
      </c>
      <c r="J135">
        <v>2.545</v>
      </c>
      <c r="K135">
        <v>2.49</v>
      </c>
      <c r="L135">
        <v>2.7</v>
      </c>
      <c r="M135">
        <v>2.885</v>
      </c>
      <c r="N135">
        <v>3.07</v>
      </c>
      <c r="O135">
        <v>3.205</v>
      </c>
      <c r="P135">
        <v>3.315</v>
      </c>
      <c r="S135">
        <v>3.445</v>
      </c>
    </row>
    <row r="136" spans="1:19" ht="12.75">
      <c r="A136" s="3">
        <v>38490</v>
      </c>
      <c r="B136">
        <v>2</v>
      </c>
      <c r="C136">
        <v>1.9</v>
      </c>
      <c r="D136">
        <v>1.86</v>
      </c>
      <c r="E136">
        <v>1.805</v>
      </c>
      <c r="F136">
        <v>1.8</v>
      </c>
      <c r="G136">
        <v>1.83</v>
      </c>
      <c r="H136">
        <v>2.485</v>
      </c>
      <c r="I136">
        <v>2.325</v>
      </c>
      <c r="J136">
        <v>2.485</v>
      </c>
      <c r="K136">
        <v>2.435</v>
      </c>
      <c r="L136">
        <v>2.64</v>
      </c>
      <c r="M136">
        <v>2.825</v>
      </c>
      <c r="N136">
        <v>3.015</v>
      </c>
      <c r="O136">
        <v>3.15</v>
      </c>
      <c r="P136">
        <v>3.26</v>
      </c>
      <c r="S136">
        <v>3.395</v>
      </c>
    </row>
    <row r="137" spans="1:19" ht="12.75">
      <c r="A137" s="3">
        <v>38491</v>
      </c>
      <c r="B137">
        <v>2</v>
      </c>
      <c r="C137">
        <v>1.9</v>
      </c>
      <c r="D137">
        <v>1.865</v>
      </c>
      <c r="E137">
        <v>1.805</v>
      </c>
      <c r="F137">
        <v>1.8</v>
      </c>
      <c r="G137">
        <v>1.825</v>
      </c>
      <c r="H137">
        <v>2.46</v>
      </c>
      <c r="I137">
        <v>2.34</v>
      </c>
      <c r="J137">
        <v>2.505</v>
      </c>
      <c r="K137">
        <v>2.45</v>
      </c>
      <c r="L137">
        <v>2.66</v>
      </c>
      <c r="M137">
        <v>2.845</v>
      </c>
      <c r="N137">
        <v>3.035</v>
      </c>
      <c r="O137">
        <v>3.175</v>
      </c>
      <c r="P137">
        <v>3.285</v>
      </c>
      <c r="S137">
        <v>3.425</v>
      </c>
    </row>
    <row r="138" spans="1:19" ht="12.75">
      <c r="A138" s="3">
        <v>38492</v>
      </c>
      <c r="B138">
        <v>2</v>
      </c>
      <c r="C138">
        <v>1.91</v>
      </c>
      <c r="D138">
        <v>1.86</v>
      </c>
      <c r="E138">
        <v>1.835</v>
      </c>
      <c r="F138">
        <v>1.835</v>
      </c>
      <c r="G138">
        <v>1.86</v>
      </c>
      <c r="H138">
        <v>2.52</v>
      </c>
      <c r="I138">
        <v>2.385</v>
      </c>
      <c r="J138">
        <v>2.55</v>
      </c>
      <c r="K138">
        <v>2.505</v>
      </c>
      <c r="L138">
        <v>2.71</v>
      </c>
      <c r="M138">
        <v>2.895</v>
      </c>
      <c r="N138">
        <v>3.08</v>
      </c>
      <c r="O138">
        <v>3.215</v>
      </c>
      <c r="P138">
        <v>3.325</v>
      </c>
      <c r="S138">
        <v>3.465</v>
      </c>
    </row>
    <row r="139" spans="1:19" ht="12.75">
      <c r="A139" s="3">
        <v>38495</v>
      </c>
      <c r="B139">
        <v>2.005</v>
      </c>
      <c r="C139">
        <v>1.91</v>
      </c>
      <c r="D139">
        <v>1.875</v>
      </c>
      <c r="E139">
        <v>1.825</v>
      </c>
      <c r="F139">
        <v>1.83</v>
      </c>
      <c r="G139">
        <v>1.85</v>
      </c>
      <c r="H139">
        <v>2.56</v>
      </c>
      <c r="I139">
        <v>2.385</v>
      </c>
      <c r="J139">
        <v>2.545</v>
      </c>
      <c r="K139">
        <v>2.65</v>
      </c>
      <c r="L139">
        <v>2.705</v>
      </c>
      <c r="M139">
        <v>2.885</v>
      </c>
      <c r="N139">
        <v>3.07</v>
      </c>
      <c r="O139">
        <v>3.205</v>
      </c>
      <c r="P139">
        <v>3.315</v>
      </c>
      <c r="S139">
        <v>3.45</v>
      </c>
    </row>
    <row r="140" spans="1:19" ht="12.75">
      <c r="A140" s="3">
        <v>38496</v>
      </c>
      <c r="B140">
        <v>2.01</v>
      </c>
      <c r="C140">
        <v>1.92</v>
      </c>
      <c r="D140">
        <v>1.87</v>
      </c>
      <c r="E140">
        <v>1.815</v>
      </c>
      <c r="F140">
        <v>1.815</v>
      </c>
      <c r="G140">
        <v>1.84</v>
      </c>
      <c r="H140">
        <v>2.58</v>
      </c>
      <c r="I140">
        <v>2.375</v>
      </c>
      <c r="J140">
        <v>2.535</v>
      </c>
      <c r="K140">
        <v>2.8</v>
      </c>
      <c r="L140">
        <v>2.69</v>
      </c>
      <c r="M140">
        <v>2.865</v>
      </c>
      <c r="N140">
        <v>3.045</v>
      </c>
      <c r="O140">
        <v>3.175</v>
      </c>
      <c r="P140">
        <v>3.285</v>
      </c>
      <c r="S140">
        <v>3.415</v>
      </c>
    </row>
    <row r="141" spans="1:19" ht="12.75">
      <c r="A141" s="3">
        <v>38497</v>
      </c>
      <c r="B141">
        <v>2</v>
      </c>
      <c r="C141">
        <v>1.92</v>
      </c>
      <c r="D141">
        <v>1.875</v>
      </c>
      <c r="E141">
        <v>1.82</v>
      </c>
      <c r="F141">
        <v>1.825</v>
      </c>
      <c r="G141">
        <v>1.845</v>
      </c>
      <c r="H141">
        <v>2.555</v>
      </c>
      <c r="I141">
        <v>2.345</v>
      </c>
      <c r="J141">
        <v>2.5</v>
      </c>
      <c r="K141">
        <v>2.6</v>
      </c>
      <c r="L141">
        <v>2.65</v>
      </c>
      <c r="M141">
        <v>2.82</v>
      </c>
      <c r="N141">
        <v>3.015</v>
      </c>
      <c r="O141">
        <v>3.145</v>
      </c>
      <c r="P141">
        <v>3.255</v>
      </c>
      <c r="S141">
        <v>3.39</v>
      </c>
    </row>
    <row r="142" spans="1:19" ht="12.75">
      <c r="A142" s="3">
        <v>38498</v>
      </c>
      <c r="B142">
        <v>2.005</v>
      </c>
      <c r="C142">
        <v>1.93</v>
      </c>
      <c r="D142">
        <v>1.875</v>
      </c>
      <c r="E142">
        <v>1.83</v>
      </c>
      <c r="F142">
        <v>1.83</v>
      </c>
      <c r="G142">
        <v>1.855</v>
      </c>
      <c r="H142">
        <v>2.58</v>
      </c>
      <c r="I142">
        <v>2.385</v>
      </c>
      <c r="J142">
        <v>2.54</v>
      </c>
      <c r="K142">
        <v>2.51</v>
      </c>
      <c r="L142">
        <v>2.695</v>
      </c>
      <c r="M142">
        <v>2.865</v>
      </c>
      <c r="N142">
        <v>3.06</v>
      </c>
      <c r="O142">
        <v>3.195</v>
      </c>
      <c r="P142">
        <v>3.305</v>
      </c>
      <c r="S142">
        <v>3.44</v>
      </c>
    </row>
    <row r="143" spans="1:19" ht="12.75">
      <c r="A143" s="3">
        <v>38499</v>
      </c>
      <c r="B143">
        <v>2</v>
      </c>
      <c r="C143">
        <v>1.92</v>
      </c>
      <c r="D143">
        <v>1.87</v>
      </c>
      <c r="E143">
        <v>1.83</v>
      </c>
      <c r="F143">
        <v>1.825</v>
      </c>
      <c r="G143">
        <v>1.845</v>
      </c>
      <c r="H143">
        <v>2.595</v>
      </c>
      <c r="I143">
        <v>2.38</v>
      </c>
      <c r="J143">
        <v>2.535</v>
      </c>
      <c r="K143">
        <v>2.64</v>
      </c>
      <c r="L143">
        <v>2.69</v>
      </c>
      <c r="M143">
        <v>2.86</v>
      </c>
      <c r="N143">
        <v>3.05</v>
      </c>
      <c r="O143">
        <v>3.185</v>
      </c>
      <c r="P143">
        <v>3.295</v>
      </c>
      <c r="S143">
        <v>3.425</v>
      </c>
    </row>
    <row r="144" spans="1:19" ht="12.75">
      <c r="A144" s="3">
        <v>38502</v>
      </c>
      <c r="B144">
        <v>1.945</v>
      </c>
      <c r="C144">
        <v>1.945</v>
      </c>
      <c r="D144">
        <v>1.885</v>
      </c>
      <c r="E144">
        <v>1.835</v>
      </c>
      <c r="F144">
        <v>1.835</v>
      </c>
      <c r="G144">
        <v>1.865</v>
      </c>
      <c r="H144">
        <v>2.57</v>
      </c>
      <c r="I144">
        <v>2.405</v>
      </c>
      <c r="J144">
        <v>2.565</v>
      </c>
      <c r="K144">
        <v>2.665</v>
      </c>
      <c r="L144">
        <v>2.715</v>
      </c>
      <c r="M144">
        <v>2.88</v>
      </c>
      <c r="N144">
        <v>3.075</v>
      </c>
      <c r="O144">
        <v>3.21</v>
      </c>
      <c r="P144">
        <v>3.32</v>
      </c>
      <c r="S144">
        <v>3.455</v>
      </c>
    </row>
    <row r="145" spans="1:19" ht="12.75">
      <c r="A145" s="3">
        <v>38503</v>
      </c>
      <c r="B145">
        <v>1.935</v>
      </c>
      <c r="C145">
        <v>1.935</v>
      </c>
      <c r="D145">
        <v>1.88</v>
      </c>
      <c r="E145">
        <v>1.815</v>
      </c>
      <c r="F145">
        <v>1.805</v>
      </c>
      <c r="G145">
        <v>1.83</v>
      </c>
      <c r="H145">
        <v>2.565</v>
      </c>
      <c r="I145">
        <v>2.325</v>
      </c>
      <c r="J145">
        <v>2.485</v>
      </c>
      <c r="K145">
        <v>2.445</v>
      </c>
      <c r="L145">
        <v>2.635</v>
      </c>
      <c r="M145">
        <v>2.81</v>
      </c>
      <c r="N145">
        <v>3.005</v>
      </c>
      <c r="O145">
        <v>3.145</v>
      </c>
      <c r="P145">
        <v>3.255</v>
      </c>
      <c r="S145">
        <v>3.39</v>
      </c>
    </row>
    <row r="146" spans="1:19" ht="12.75">
      <c r="A146" s="3">
        <v>38504</v>
      </c>
      <c r="B146">
        <v>1.94</v>
      </c>
      <c r="C146">
        <v>1.94</v>
      </c>
      <c r="D146">
        <v>1.86</v>
      </c>
      <c r="E146">
        <v>1.795</v>
      </c>
      <c r="F146">
        <v>1.77</v>
      </c>
      <c r="G146">
        <v>1.795</v>
      </c>
      <c r="H146">
        <v>2.585</v>
      </c>
      <c r="I146">
        <v>2.28</v>
      </c>
      <c r="J146">
        <v>2.435</v>
      </c>
      <c r="K146">
        <v>2.535</v>
      </c>
      <c r="L146">
        <v>2.585</v>
      </c>
      <c r="M146">
        <v>2.76</v>
      </c>
      <c r="N146">
        <v>2.965</v>
      </c>
      <c r="O146">
        <v>3.1</v>
      </c>
      <c r="P146">
        <v>3.21</v>
      </c>
      <c r="S146">
        <v>3.345</v>
      </c>
    </row>
    <row r="147" spans="1:19" ht="12.75">
      <c r="A147" s="3">
        <v>38505</v>
      </c>
      <c r="B147">
        <v>1.92</v>
      </c>
      <c r="C147">
        <v>1.92</v>
      </c>
      <c r="D147">
        <v>1.86</v>
      </c>
      <c r="E147">
        <v>1.78</v>
      </c>
      <c r="F147">
        <v>1.765</v>
      </c>
      <c r="G147">
        <v>1.795</v>
      </c>
      <c r="H147">
        <v>2.565</v>
      </c>
      <c r="I147">
        <v>2.27</v>
      </c>
      <c r="J147">
        <v>2.42</v>
      </c>
      <c r="K147">
        <v>2.4</v>
      </c>
      <c r="L147">
        <v>2.57</v>
      </c>
      <c r="M147">
        <v>2.745</v>
      </c>
      <c r="N147">
        <v>2.95</v>
      </c>
      <c r="O147">
        <v>3.085</v>
      </c>
      <c r="P147">
        <v>3.195</v>
      </c>
      <c r="S147">
        <v>3.33</v>
      </c>
    </row>
    <row r="148" spans="1:19" ht="12.75">
      <c r="A148" s="3">
        <v>38506</v>
      </c>
      <c r="B148">
        <v>1.92</v>
      </c>
      <c r="C148">
        <v>1.92</v>
      </c>
      <c r="D148">
        <v>1.85</v>
      </c>
      <c r="E148">
        <v>1.785</v>
      </c>
      <c r="F148">
        <v>1.77</v>
      </c>
      <c r="G148">
        <v>1.78</v>
      </c>
      <c r="H148">
        <v>2.52</v>
      </c>
      <c r="I148">
        <v>2.225</v>
      </c>
      <c r="J148">
        <v>2.365</v>
      </c>
      <c r="K148">
        <v>2.355</v>
      </c>
      <c r="L148">
        <v>2.51</v>
      </c>
      <c r="M148">
        <v>2.685</v>
      </c>
      <c r="N148">
        <v>2.87</v>
      </c>
      <c r="O148">
        <v>3.005</v>
      </c>
      <c r="P148">
        <v>3.115</v>
      </c>
      <c r="S148">
        <v>3.245</v>
      </c>
    </row>
    <row r="149" spans="1:19" ht="12.75">
      <c r="A149" s="3">
        <v>38510</v>
      </c>
      <c r="B149">
        <v>1.9</v>
      </c>
      <c r="C149">
        <v>1.9</v>
      </c>
      <c r="D149">
        <v>1.835</v>
      </c>
      <c r="E149">
        <v>1.775</v>
      </c>
      <c r="F149">
        <v>1.76</v>
      </c>
      <c r="G149">
        <v>1.775</v>
      </c>
      <c r="H149">
        <v>2.46</v>
      </c>
      <c r="I149">
        <v>2.225</v>
      </c>
      <c r="J149">
        <v>2.365</v>
      </c>
      <c r="K149">
        <v>2.355</v>
      </c>
      <c r="L149">
        <v>2.51</v>
      </c>
      <c r="M149">
        <v>2.68</v>
      </c>
      <c r="N149">
        <v>2.875</v>
      </c>
      <c r="O149">
        <v>3.015</v>
      </c>
      <c r="P149">
        <v>3.125</v>
      </c>
      <c r="S149">
        <v>3.25</v>
      </c>
    </row>
    <row r="150" spans="1:19" ht="12.75">
      <c r="A150" s="3">
        <v>38511</v>
      </c>
      <c r="B150">
        <v>1.825</v>
      </c>
      <c r="C150">
        <v>1.825</v>
      </c>
      <c r="D150">
        <v>1.755</v>
      </c>
      <c r="E150">
        <v>1.69</v>
      </c>
      <c r="F150">
        <v>1.67</v>
      </c>
      <c r="G150">
        <v>1.68</v>
      </c>
      <c r="H150">
        <v>2.475</v>
      </c>
      <c r="I150">
        <v>2.125</v>
      </c>
      <c r="J150">
        <v>2.27</v>
      </c>
      <c r="K150">
        <v>2.255</v>
      </c>
      <c r="L150">
        <v>2.42</v>
      </c>
      <c r="M150">
        <v>2.605</v>
      </c>
      <c r="N150">
        <v>2.82</v>
      </c>
      <c r="O150">
        <v>2.96</v>
      </c>
      <c r="P150">
        <v>3.07</v>
      </c>
      <c r="S150">
        <v>3.195</v>
      </c>
    </row>
    <row r="151" spans="1:19" ht="12.75">
      <c r="A151" s="3">
        <v>38512</v>
      </c>
      <c r="B151">
        <v>1.78</v>
      </c>
      <c r="C151">
        <v>1.73</v>
      </c>
      <c r="D151">
        <v>1.71</v>
      </c>
      <c r="E151">
        <v>1.665</v>
      </c>
      <c r="F151">
        <v>1.655</v>
      </c>
      <c r="G151">
        <v>1.66</v>
      </c>
      <c r="H151">
        <v>2.475</v>
      </c>
      <c r="I151">
        <v>2.13</v>
      </c>
      <c r="J151">
        <v>2.28</v>
      </c>
      <c r="K151">
        <v>2.38</v>
      </c>
      <c r="L151">
        <v>2.43</v>
      </c>
      <c r="M151">
        <v>2.615</v>
      </c>
      <c r="N151">
        <v>2.82</v>
      </c>
      <c r="O151">
        <v>2.965</v>
      </c>
      <c r="P151">
        <v>3.075</v>
      </c>
      <c r="S151">
        <v>3.2</v>
      </c>
    </row>
    <row r="152" spans="1:19" ht="12.75">
      <c r="A152" s="3">
        <v>38513</v>
      </c>
      <c r="B152">
        <v>1.775</v>
      </c>
      <c r="C152">
        <v>1.725</v>
      </c>
      <c r="D152">
        <v>1.705</v>
      </c>
      <c r="E152">
        <v>1.67</v>
      </c>
      <c r="F152">
        <v>1.66</v>
      </c>
      <c r="G152">
        <v>1.665</v>
      </c>
      <c r="H152">
        <v>2.52</v>
      </c>
      <c r="I152">
        <v>2.145</v>
      </c>
      <c r="J152">
        <v>2.29</v>
      </c>
      <c r="K152">
        <v>2.27</v>
      </c>
      <c r="L152">
        <v>2.44</v>
      </c>
      <c r="M152">
        <v>2.625</v>
      </c>
      <c r="N152">
        <v>2.825</v>
      </c>
      <c r="O152">
        <v>2.97</v>
      </c>
      <c r="P152">
        <v>3.08</v>
      </c>
      <c r="S152">
        <v>3.21</v>
      </c>
    </row>
    <row r="153" spans="1:19" ht="12.75">
      <c r="A153" s="3">
        <v>38516</v>
      </c>
      <c r="B153">
        <v>1.77</v>
      </c>
      <c r="C153">
        <v>1.72</v>
      </c>
      <c r="D153">
        <v>1.695</v>
      </c>
      <c r="E153">
        <v>1.65</v>
      </c>
      <c r="F153">
        <v>1.645</v>
      </c>
      <c r="G153">
        <v>1.66</v>
      </c>
      <c r="H153">
        <v>2.52</v>
      </c>
      <c r="I153">
        <v>2.145</v>
      </c>
      <c r="J153">
        <v>2.295</v>
      </c>
      <c r="K153">
        <v>2.395</v>
      </c>
      <c r="L153">
        <v>2.45</v>
      </c>
      <c r="M153">
        <v>2.635</v>
      </c>
      <c r="N153">
        <v>2.84</v>
      </c>
      <c r="O153">
        <v>2.985</v>
      </c>
      <c r="P153">
        <v>3.095</v>
      </c>
      <c r="S153">
        <v>3.225</v>
      </c>
    </row>
    <row r="154" spans="1:19" ht="12.75">
      <c r="A154" s="3">
        <v>38517</v>
      </c>
      <c r="B154">
        <v>1.765</v>
      </c>
      <c r="C154">
        <v>1.72</v>
      </c>
      <c r="D154">
        <v>1.69</v>
      </c>
      <c r="E154">
        <v>1.655</v>
      </c>
      <c r="F154">
        <v>1.65</v>
      </c>
      <c r="G154">
        <v>1.67</v>
      </c>
      <c r="H154">
        <v>2.51</v>
      </c>
      <c r="I154">
        <v>2.165</v>
      </c>
      <c r="J154">
        <v>2.32</v>
      </c>
      <c r="K154">
        <v>2.42</v>
      </c>
      <c r="L154">
        <v>2.48</v>
      </c>
      <c r="M154">
        <v>2.67</v>
      </c>
      <c r="N154">
        <v>2.875</v>
      </c>
      <c r="O154">
        <v>3.025</v>
      </c>
      <c r="P154">
        <v>3.135</v>
      </c>
      <c r="S154">
        <v>3.27</v>
      </c>
    </row>
    <row r="155" spans="1:19" ht="12.75">
      <c r="A155" s="3">
        <v>38518</v>
      </c>
      <c r="B155">
        <v>1.745</v>
      </c>
      <c r="C155">
        <v>1.69</v>
      </c>
      <c r="D155">
        <v>1.66</v>
      </c>
      <c r="E155">
        <v>1.635</v>
      </c>
      <c r="F155">
        <v>1.63</v>
      </c>
      <c r="G155">
        <v>1.65</v>
      </c>
      <c r="H155">
        <v>2.565</v>
      </c>
      <c r="I155">
        <v>2.175</v>
      </c>
      <c r="J155">
        <v>2.355</v>
      </c>
      <c r="K155">
        <v>2.305</v>
      </c>
      <c r="L155">
        <v>2.525</v>
      </c>
      <c r="M155">
        <v>2.735</v>
      </c>
      <c r="N155">
        <v>2.945</v>
      </c>
      <c r="O155">
        <v>3.095</v>
      </c>
      <c r="P155">
        <v>3.205</v>
      </c>
      <c r="S155">
        <v>3.33</v>
      </c>
    </row>
    <row r="156" spans="1:19" ht="12.75">
      <c r="A156" s="3">
        <v>38519</v>
      </c>
      <c r="B156">
        <v>1.66</v>
      </c>
      <c r="C156">
        <v>1.65</v>
      </c>
      <c r="D156">
        <v>1.64</v>
      </c>
      <c r="E156">
        <v>1.62</v>
      </c>
      <c r="F156">
        <v>1.62</v>
      </c>
      <c r="G156">
        <v>1.64</v>
      </c>
      <c r="H156">
        <v>2.565</v>
      </c>
      <c r="I156">
        <v>2.165</v>
      </c>
      <c r="J156">
        <v>2.35</v>
      </c>
      <c r="K156">
        <v>2.295</v>
      </c>
      <c r="L156">
        <v>2.535</v>
      </c>
      <c r="M156">
        <v>2.755</v>
      </c>
      <c r="N156">
        <v>2.98</v>
      </c>
      <c r="O156">
        <v>3.135</v>
      </c>
      <c r="P156">
        <v>3.255</v>
      </c>
      <c r="S156">
        <v>3.38</v>
      </c>
    </row>
    <row r="157" spans="1:19" ht="12.75">
      <c r="A157" s="3">
        <v>38520</v>
      </c>
      <c r="B157">
        <v>1.67</v>
      </c>
      <c r="C157">
        <v>1.65</v>
      </c>
      <c r="D157">
        <v>1.63</v>
      </c>
      <c r="E157">
        <v>1.62</v>
      </c>
      <c r="F157">
        <v>1.615</v>
      </c>
      <c r="G157">
        <v>1.63</v>
      </c>
      <c r="H157">
        <v>2.57</v>
      </c>
      <c r="I157">
        <v>2.13</v>
      </c>
      <c r="J157">
        <v>2.31</v>
      </c>
      <c r="K157">
        <v>2.415</v>
      </c>
      <c r="L157">
        <v>2.495</v>
      </c>
      <c r="M157">
        <v>2.715</v>
      </c>
      <c r="N157">
        <v>2.945</v>
      </c>
      <c r="O157">
        <v>3.1</v>
      </c>
      <c r="P157">
        <v>3.21</v>
      </c>
      <c r="S157">
        <v>3.34</v>
      </c>
    </row>
    <row r="158" spans="1:19" ht="12.75">
      <c r="A158" s="3">
        <v>38523</v>
      </c>
      <c r="B158">
        <v>1.66</v>
      </c>
      <c r="C158">
        <v>1.65</v>
      </c>
      <c r="D158">
        <v>1.63</v>
      </c>
      <c r="E158">
        <v>1.61</v>
      </c>
      <c r="F158">
        <v>1.615</v>
      </c>
      <c r="G158">
        <v>1.62</v>
      </c>
      <c r="H158">
        <v>2.605</v>
      </c>
      <c r="I158">
        <v>2.14</v>
      </c>
      <c r="J158">
        <v>2.32</v>
      </c>
      <c r="K158">
        <v>2.42</v>
      </c>
      <c r="L158">
        <v>2.505</v>
      </c>
      <c r="M158">
        <v>2.73</v>
      </c>
      <c r="N158">
        <v>2.96</v>
      </c>
      <c r="O158">
        <v>3.115</v>
      </c>
      <c r="P158">
        <v>3.225</v>
      </c>
      <c r="S158">
        <v>3.35</v>
      </c>
    </row>
    <row r="159" spans="1:19" ht="12.75">
      <c r="A159" s="3">
        <v>38524</v>
      </c>
      <c r="B159">
        <v>1.51</v>
      </c>
      <c r="C159">
        <v>1.51</v>
      </c>
      <c r="D159">
        <v>1.505</v>
      </c>
      <c r="E159">
        <v>1.5</v>
      </c>
      <c r="F159">
        <v>1.51</v>
      </c>
      <c r="G159">
        <v>1.54</v>
      </c>
      <c r="H159">
        <v>2.59</v>
      </c>
      <c r="I159">
        <v>2.025</v>
      </c>
      <c r="J159">
        <v>2.2</v>
      </c>
      <c r="K159">
        <v>2.475</v>
      </c>
      <c r="L159">
        <v>2.39</v>
      </c>
      <c r="M159">
        <v>2.615</v>
      </c>
      <c r="N159">
        <v>2.845</v>
      </c>
      <c r="O159">
        <v>2.995</v>
      </c>
      <c r="P159">
        <v>3.105</v>
      </c>
      <c r="S159">
        <v>3.245</v>
      </c>
    </row>
    <row r="160" spans="1:19" ht="12.75">
      <c r="A160" s="3">
        <v>38525</v>
      </c>
      <c r="B160">
        <v>1.52</v>
      </c>
      <c r="C160">
        <v>1.51</v>
      </c>
      <c r="D160">
        <v>1.5</v>
      </c>
      <c r="E160">
        <v>1.495</v>
      </c>
      <c r="F160">
        <v>1.505</v>
      </c>
      <c r="G160">
        <v>1.515</v>
      </c>
      <c r="H160">
        <v>2.605</v>
      </c>
      <c r="I160">
        <v>1.97</v>
      </c>
      <c r="J160">
        <v>2.145</v>
      </c>
      <c r="K160">
        <v>2.245</v>
      </c>
      <c r="L160">
        <v>2.33</v>
      </c>
      <c r="M160">
        <v>2.555</v>
      </c>
      <c r="N160">
        <v>2.775</v>
      </c>
      <c r="O160">
        <v>2.915</v>
      </c>
      <c r="P160">
        <v>3.02</v>
      </c>
      <c r="S160">
        <v>3.175</v>
      </c>
    </row>
    <row r="161" spans="1:19" ht="12.75">
      <c r="A161" s="3">
        <v>38526</v>
      </c>
      <c r="B161">
        <v>1.52</v>
      </c>
      <c r="C161">
        <v>1.51</v>
      </c>
      <c r="D161">
        <v>1.5</v>
      </c>
      <c r="E161">
        <v>1.49</v>
      </c>
      <c r="F161">
        <v>1.51</v>
      </c>
      <c r="G161">
        <v>1.525</v>
      </c>
      <c r="H161">
        <v>2.595</v>
      </c>
      <c r="I161">
        <v>1.99</v>
      </c>
      <c r="J161">
        <v>2.165</v>
      </c>
      <c r="K161">
        <v>2.265</v>
      </c>
      <c r="L161">
        <v>2.345</v>
      </c>
      <c r="M161">
        <v>2.57</v>
      </c>
      <c r="N161">
        <v>2.775</v>
      </c>
      <c r="O161">
        <v>2.915</v>
      </c>
      <c r="P161">
        <v>3.025</v>
      </c>
      <c r="S161">
        <v>3.175</v>
      </c>
    </row>
    <row r="162" spans="1:19" ht="12.75">
      <c r="A162" s="3">
        <v>38530</v>
      </c>
      <c r="B162">
        <v>1.52</v>
      </c>
      <c r="C162">
        <v>1.51</v>
      </c>
      <c r="D162">
        <v>1.5</v>
      </c>
      <c r="E162">
        <v>1.5</v>
      </c>
      <c r="F162">
        <v>1.51</v>
      </c>
      <c r="G162">
        <v>1.53</v>
      </c>
      <c r="H162">
        <v>2.595</v>
      </c>
      <c r="I162">
        <v>1.985</v>
      </c>
      <c r="J162">
        <v>2.15</v>
      </c>
      <c r="K162">
        <v>2.245</v>
      </c>
      <c r="L162">
        <v>2.325</v>
      </c>
      <c r="M162">
        <v>2.54</v>
      </c>
      <c r="N162">
        <v>2.745</v>
      </c>
      <c r="O162">
        <v>2.885</v>
      </c>
      <c r="P162">
        <v>2.99</v>
      </c>
      <c r="S162">
        <v>3.145</v>
      </c>
    </row>
    <row r="163" spans="1:19" ht="12.75">
      <c r="A163" s="3">
        <v>38531</v>
      </c>
      <c r="B163">
        <v>1.51</v>
      </c>
      <c r="C163">
        <v>1.51</v>
      </c>
      <c r="D163">
        <v>1.5</v>
      </c>
      <c r="E163">
        <v>1.495</v>
      </c>
      <c r="F163">
        <v>1.52</v>
      </c>
      <c r="G163">
        <v>1.545</v>
      </c>
      <c r="H163">
        <v>2.595</v>
      </c>
      <c r="I163">
        <v>2</v>
      </c>
      <c r="J163">
        <v>2.165</v>
      </c>
      <c r="K163">
        <v>2.135</v>
      </c>
      <c r="L163">
        <v>2.345</v>
      </c>
      <c r="M163">
        <v>2.56</v>
      </c>
      <c r="N163">
        <v>2.775</v>
      </c>
      <c r="O163">
        <v>2.925</v>
      </c>
      <c r="P163">
        <v>3.035</v>
      </c>
      <c r="S163">
        <v>3.185</v>
      </c>
    </row>
    <row r="164" spans="1:19" ht="12.75">
      <c r="A164" s="3">
        <v>38532</v>
      </c>
      <c r="B164">
        <v>1.51</v>
      </c>
      <c r="C164">
        <v>1.51</v>
      </c>
      <c r="D164">
        <v>1.5</v>
      </c>
      <c r="E164">
        <v>1.495</v>
      </c>
      <c r="F164">
        <v>1.51</v>
      </c>
      <c r="G164">
        <v>1.54</v>
      </c>
      <c r="H164">
        <v>2.58</v>
      </c>
      <c r="I164">
        <v>1.98</v>
      </c>
      <c r="J164">
        <v>2.14</v>
      </c>
      <c r="K164">
        <v>2.11</v>
      </c>
      <c r="L164">
        <v>2.315</v>
      </c>
      <c r="M164">
        <v>2.525</v>
      </c>
      <c r="N164">
        <v>2.74</v>
      </c>
      <c r="O164">
        <v>2.89</v>
      </c>
      <c r="P164">
        <v>3</v>
      </c>
      <c r="S164">
        <v>3.155</v>
      </c>
    </row>
    <row r="165" spans="1:19" ht="12.75">
      <c r="A165" s="3">
        <v>38533</v>
      </c>
      <c r="B165">
        <v>1.51</v>
      </c>
      <c r="C165">
        <v>1.51</v>
      </c>
      <c r="D165">
        <v>1.5</v>
      </c>
      <c r="E165">
        <v>1.495</v>
      </c>
      <c r="F165">
        <v>1.515</v>
      </c>
      <c r="G165">
        <v>1.545</v>
      </c>
      <c r="H165">
        <v>2.53</v>
      </c>
      <c r="I165">
        <v>1.985</v>
      </c>
      <c r="J165">
        <v>2.15</v>
      </c>
      <c r="K165">
        <v>2.25</v>
      </c>
      <c r="L165">
        <v>2.32</v>
      </c>
      <c r="M165">
        <v>2.525</v>
      </c>
      <c r="N165">
        <v>2.74</v>
      </c>
      <c r="O165">
        <v>2.89</v>
      </c>
      <c r="P165">
        <v>3</v>
      </c>
      <c r="S165">
        <v>3.15</v>
      </c>
    </row>
    <row r="166" spans="1:19" ht="12.75">
      <c r="A166" s="3">
        <v>38534</v>
      </c>
      <c r="B166">
        <v>1.51</v>
      </c>
      <c r="C166">
        <v>1.51</v>
      </c>
      <c r="D166">
        <v>1.5</v>
      </c>
      <c r="E166">
        <v>1.505</v>
      </c>
      <c r="F166">
        <v>1.52</v>
      </c>
      <c r="G166">
        <v>1.545</v>
      </c>
      <c r="H166">
        <v>2.5</v>
      </c>
      <c r="I166">
        <v>1.99</v>
      </c>
      <c r="J166">
        <v>2.155</v>
      </c>
      <c r="K166">
        <v>2.385</v>
      </c>
      <c r="L166">
        <v>2.315</v>
      </c>
      <c r="M166">
        <v>2.515</v>
      </c>
      <c r="N166">
        <v>2.72</v>
      </c>
      <c r="O166">
        <v>2.87</v>
      </c>
      <c r="P166">
        <v>2.97</v>
      </c>
      <c r="S166">
        <v>3.12</v>
      </c>
    </row>
    <row r="167" spans="1:19" ht="12.75">
      <c r="A167" s="3">
        <v>38537</v>
      </c>
      <c r="B167">
        <v>1.51</v>
      </c>
      <c r="C167">
        <v>1.51</v>
      </c>
      <c r="D167">
        <v>1.5</v>
      </c>
      <c r="E167">
        <v>1.5</v>
      </c>
      <c r="F167">
        <v>1.52</v>
      </c>
      <c r="G167">
        <v>1.56</v>
      </c>
      <c r="H167">
        <v>2.5</v>
      </c>
      <c r="I167">
        <v>2.035</v>
      </c>
      <c r="J167">
        <v>2.2</v>
      </c>
      <c r="K167">
        <v>2.3</v>
      </c>
      <c r="L167">
        <v>2.36</v>
      </c>
      <c r="M167">
        <v>2.565</v>
      </c>
      <c r="N167">
        <v>2.765</v>
      </c>
      <c r="O167">
        <v>2.91</v>
      </c>
      <c r="P167">
        <v>3.015</v>
      </c>
      <c r="S167">
        <v>3.165</v>
      </c>
    </row>
    <row r="168" spans="1:19" ht="12.75">
      <c r="A168" s="3">
        <v>38538</v>
      </c>
      <c r="B168">
        <v>1.51</v>
      </c>
      <c r="C168">
        <v>1.51</v>
      </c>
      <c r="D168">
        <v>1.5</v>
      </c>
      <c r="E168">
        <v>1.5</v>
      </c>
      <c r="F168">
        <v>1.525</v>
      </c>
      <c r="G168">
        <v>1.57</v>
      </c>
      <c r="H168">
        <v>2.525</v>
      </c>
      <c r="I168">
        <v>2.07</v>
      </c>
      <c r="J168">
        <v>2.245</v>
      </c>
      <c r="K168">
        <v>2.475</v>
      </c>
      <c r="L168">
        <v>2.41</v>
      </c>
      <c r="M168">
        <v>2.62</v>
      </c>
      <c r="N168">
        <v>2.815</v>
      </c>
      <c r="O168">
        <v>2.96</v>
      </c>
      <c r="P168">
        <v>3.06</v>
      </c>
      <c r="S168">
        <v>3.21</v>
      </c>
    </row>
    <row r="169" spans="1:19" ht="12.75">
      <c r="A169" s="3">
        <v>38539</v>
      </c>
      <c r="B169">
        <v>1.5</v>
      </c>
      <c r="C169">
        <v>1.5</v>
      </c>
      <c r="D169">
        <v>1.5</v>
      </c>
      <c r="E169">
        <v>1.5</v>
      </c>
      <c r="F169">
        <v>1.525</v>
      </c>
      <c r="G169">
        <v>1.56</v>
      </c>
      <c r="H169">
        <v>2.5</v>
      </c>
      <c r="I169">
        <v>2.055</v>
      </c>
      <c r="J169">
        <v>2.23</v>
      </c>
      <c r="K169">
        <v>2.33</v>
      </c>
      <c r="L169">
        <v>2.395</v>
      </c>
      <c r="M169">
        <v>2.605</v>
      </c>
      <c r="N169">
        <v>2.8</v>
      </c>
      <c r="O169">
        <v>2.945</v>
      </c>
      <c r="P169">
        <v>3.045</v>
      </c>
      <c r="S169">
        <v>3.205</v>
      </c>
    </row>
    <row r="170" spans="1:19" ht="12.75">
      <c r="A170" s="3">
        <v>38540</v>
      </c>
      <c r="B170">
        <v>1.51</v>
      </c>
      <c r="C170">
        <v>1.5</v>
      </c>
      <c r="D170">
        <v>1.49</v>
      </c>
      <c r="E170">
        <v>1.5</v>
      </c>
      <c r="F170">
        <v>1.505</v>
      </c>
      <c r="G170">
        <v>1.54</v>
      </c>
      <c r="H170">
        <v>2.505</v>
      </c>
      <c r="I170">
        <v>1.995</v>
      </c>
      <c r="J170">
        <v>2.17</v>
      </c>
      <c r="K170">
        <v>2.275</v>
      </c>
      <c r="L170">
        <v>2.34</v>
      </c>
      <c r="M170">
        <v>2.55</v>
      </c>
      <c r="N170">
        <v>2.755</v>
      </c>
      <c r="O170">
        <v>2.91</v>
      </c>
      <c r="P170">
        <v>3.015</v>
      </c>
      <c r="S170">
        <v>3.18</v>
      </c>
    </row>
    <row r="171" spans="1:19" ht="12.75">
      <c r="A171" s="3">
        <v>38541</v>
      </c>
      <c r="B171">
        <v>1.5</v>
      </c>
      <c r="C171">
        <v>1.5</v>
      </c>
      <c r="D171">
        <v>1.49</v>
      </c>
      <c r="E171">
        <v>1.49</v>
      </c>
      <c r="F171">
        <v>1.505</v>
      </c>
      <c r="G171">
        <v>1.54</v>
      </c>
      <c r="H171">
        <v>2.53</v>
      </c>
      <c r="I171">
        <v>2</v>
      </c>
      <c r="J171">
        <v>2.175</v>
      </c>
      <c r="K171">
        <v>2.275</v>
      </c>
      <c r="L171">
        <v>2.345</v>
      </c>
      <c r="M171">
        <v>2.555</v>
      </c>
      <c r="N171">
        <v>2.745</v>
      </c>
      <c r="O171">
        <v>2.895</v>
      </c>
      <c r="P171">
        <v>3</v>
      </c>
      <c r="S171">
        <v>3.165</v>
      </c>
    </row>
    <row r="172" spans="1:19" ht="12.75">
      <c r="A172" s="3">
        <v>38544</v>
      </c>
      <c r="B172">
        <v>1.51</v>
      </c>
      <c r="C172">
        <v>1.5</v>
      </c>
      <c r="D172">
        <v>1.49</v>
      </c>
      <c r="E172">
        <v>1.495</v>
      </c>
      <c r="F172">
        <v>1.51</v>
      </c>
      <c r="G172">
        <v>1.555</v>
      </c>
      <c r="H172">
        <v>2.51</v>
      </c>
      <c r="I172">
        <v>2.035</v>
      </c>
      <c r="J172">
        <v>2.215</v>
      </c>
      <c r="K172">
        <v>2.315</v>
      </c>
      <c r="L172">
        <v>2.385</v>
      </c>
      <c r="M172">
        <v>2.605</v>
      </c>
      <c r="N172">
        <v>2.795</v>
      </c>
      <c r="O172">
        <v>2.945</v>
      </c>
      <c r="P172">
        <v>3.05</v>
      </c>
      <c r="S172">
        <v>3.215</v>
      </c>
    </row>
    <row r="173" spans="1:19" ht="12.75">
      <c r="A173" s="3">
        <v>38545</v>
      </c>
      <c r="B173">
        <v>1.51</v>
      </c>
      <c r="C173">
        <v>1.5</v>
      </c>
      <c r="D173">
        <v>1.49</v>
      </c>
      <c r="E173">
        <v>1.495</v>
      </c>
      <c r="F173">
        <v>1.515</v>
      </c>
      <c r="G173">
        <v>1.555</v>
      </c>
      <c r="H173">
        <v>2.51</v>
      </c>
      <c r="I173">
        <v>2.055</v>
      </c>
      <c r="J173">
        <v>2.235</v>
      </c>
      <c r="K173">
        <v>2.335</v>
      </c>
      <c r="L173">
        <v>2.405</v>
      </c>
      <c r="M173">
        <v>2.63</v>
      </c>
      <c r="N173">
        <v>2.82</v>
      </c>
      <c r="O173">
        <v>2.965</v>
      </c>
      <c r="P173">
        <v>3.07</v>
      </c>
      <c r="S173">
        <v>3.235</v>
      </c>
    </row>
    <row r="174" spans="1:19" ht="12.75">
      <c r="A174" s="3">
        <v>38546</v>
      </c>
      <c r="B174">
        <v>1.51</v>
      </c>
      <c r="C174">
        <v>1.5</v>
      </c>
      <c r="D174">
        <v>1.49</v>
      </c>
      <c r="E174">
        <v>1.49</v>
      </c>
      <c r="F174">
        <v>1.515</v>
      </c>
      <c r="G174">
        <v>1.555</v>
      </c>
      <c r="H174">
        <v>2.49</v>
      </c>
      <c r="I174">
        <v>2.065</v>
      </c>
      <c r="J174">
        <v>2.255</v>
      </c>
      <c r="K174">
        <v>2.425</v>
      </c>
      <c r="L174">
        <v>2.425</v>
      </c>
      <c r="M174">
        <v>2.645</v>
      </c>
      <c r="N174">
        <v>2.84</v>
      </c>
      <c r="O174">
        <v>2.985</v>
      </c>
      <c r="P174">
        <v>3.09</v>
      </c>
      <c r="S174">
        <v>3.255</v>
      </c>
    </row>
    <row r="175" spans="1:19" ht="12.75">
      <c r="A175" s="3">
        <v>38547</v>
      </c>
      <c r="B175">
        <v>1.51</v>
      </c>
      <c r="C175">
        <v>1.49</v>
      </c>
      <c r="D175">
        <v>1.49</v>
      </c>
      <c r="E175">
        <v>1.49</v>
      </c>
      <c r="F175">
        <v>1.51</v>
      </c>
      <c r="G175">
        <v>1.56</v>
      </c>
      <c r="H175">
        <v>2.455</v>
      </c>
      <c r="I175">
        <v>2.08</v>
      </c>
      <c r="J175">
        <v>2.265</v>
      </c>
      <c r="K175">
        <v>2.44</v>
      </c>
      <c r="L175">
        <v>2.435</v>
      </c>
      <c r="M175">
        <v>2.66</v>
      </c>
      <c r="N175">
        <v>2.865</v>
      </c>
      <c r="O175">
        <v>3.015</v>
      </c>
      <c r="P175">
        <v>3.125</v>
      </c>
      <c r="S175">
        <v>3.29</v>
      </c>
    </row>
    <row r="176" spans="1:19" ht="12.75">
      <c r="A176" s="3">
        <v>38548</v>
      </c>
      <c r="B176">
        <v>1.5</v>
      </c>
      <c r="C176">
        <v>1.5</v>
      </c>
      <c r="D176">
        <v>1.5</v>
      </c>
      <c r="E176">
        <v>1.5</v>
      </c>
      <c r="F176">
        <v>1.51</v>
      </c>
      <c r="G176">
        <v>1.56</v>
      </c>
      <c r="H176">
        <v>2.405</v>
      </c>
      <c r="I176">
        <v>2.085</v>
      </c>
      <c r="J176">
        <v>2.275</v>
      </c>
      <c r="K176">
        <v>2.375</v>
      </c>
      <c r="L176">
        <v>2.45</v>
      </c>
      <c r="M176">
        <v>2.67</v>
      </c>
      <c r="N176">
        <v>2.875</v>
      </c>
      <c r="O176">
        <v>3.025</v>
      </c>
      <c r="P176">
        <v>3.13</v>
      </c>
      <c r="S176">
        <v>3.295</v>
      </c>
    </row>
    <row r="177" spans="1:19" ht="12.75">
      <c r="A177" s="3">
        <v>38551</v>
      </c>
      <c r="B177">
        <v>1.49</v>
      </c>
      <c r="C177">
        <v>1.45</v>
      </c>
      <c r="D177">
        <v>1.45</v>
      </c>
      <c r="E177">
        <v>1.48</v>
      </c>
      <c r="F177">
        <v>1.5</v>
      </c>
      <c r="G177">
        <v>1.56</v>
      </c>
      <c r="H177">
        <v>2.4</v>
      </c>
      <c r="I177">
        <v>2.07</v>
      </c>
      <c r="J177">
        <v>2.255</v>
      </c>
      <c r="K177">
        <v>2.435</v>
      </c>
      <c r="L177">
        <v>2.435</v>
      </c>
      <c r="M177">
        <v>2.655</v>
      </c>
      <c r="N177">
        <v>2.86</v>
      </c>
      <c r="O177">
        <v>3.01</v>
      </c>
      <c r="P177">
        <v>3.115</v>
      </c>
      <c r="S177">
        <v>3.28</v>
      </c>
    </row>
    <row r="178" spans="1:19" ht="12.75">
      <c r="A178" s="3">
        <v>38552</v>
      </c>
      <c r="B178">
        <v>1.475</v>
      </c>
      <c r="C178">
        <v>1.45</v>
      </c>
      <c r="D178">
        <v>1.45</v>
      </c>
      <c r="E178">
        <v>1.47</v>
      </c>
      <c r="F178">
        <v>1.505</v>
      </c>
      <c r="G178">
        <v>1.56</v>
      </c>
      <c r="H178">
        <v>2.39</v>
      </c>
      <c r="I178">
        <v>2.08</v>
      </c>
      <c r="J178">
        <v>2.265</v>
      </c>
      <c r="K178">
        <v>2.445</v>
      </c>
      <c r="L178">
        <v>2.44</v>
      </c>
      <c r="M178">
        <v>2.665</v>
      </c>
      <c r="N178">
        <v>2.875</v>
      </c>
      <c r="O178">
        <v>3.025</v>
      </c>
      <c r="P178">
        <v>3.13</v>
      </c>
      <c r="S178">
        <v>3.295</v>
      </c>
    </row>
    <row r="179" spans="1:19" ht="12.75">
      <c r="A179" s="3">
        <v>38553</v>
      </c>
      <c r="B179">
        <v>1.49</v>
      </c>
      <c r="C179">
        <v>1.48</v>
      </c>
      <c r="D179">
        <v>1.48</v>
      </c>
      <c r="E179">
        <v>1.49</v>
      </c>
      <c r="F179">
        <v>1.5</v>
      </c>
      <c r="G179">
        <v>1.56</v>
      </c>
      <c r="H179">
        <v>2.395</v>
      </c>
      <c r="I179">
        <v>2.075</v>
      </c>
      <c r="J179">
        <v>2.26</v>
      </c>
      <c r="K179">
        <v>2.265</v>
      </c>
      <c r="L179">
        <v>2.435</v>
      </c>
      <c r="M179">
        <v>2.655</v>
      </c>
      <c r="N179">
        <v>2.865</v>
      </c>
      <c r="O179">
        <v>3.02</v>
      </c>
      <c r="P179">
        <v>3.125</v>
      </c>
      <c r="S179">
        <v>3.28</v>
      </c>
    </row>
    <row r="180" spans="1:19" ht="12.75">
      <c r="A180" s="3">
        <v>38554</v>
      </c>
      <c r="B180">
        <v>1.48</v>
      </c>
      <c r="C180">
        <v>1.47</v>
      </c>
      <c r="D180">
        <v>1.47</v>
      </c>
      <c r="E180">
        <v>1.47</v>
      </c>
      <c r="F180">
        <v>1.5</v>
      </c>
      <c r="G180">
        <v>1.555</v>
      </c>
      <c r="H180">
        <v>2.4</v>
      </c>
      <c r="I180">
        <v>2.07</v>
      </c>
      <c r="J180">
        <v>2.255</v>
      </c>
      <c r="K180">
        <v>2.26</v>
      </c>
      <c r="L180">
        <v>2.43</v>
      </c>
      <c r="M180">
        <v>2.65</v>
      </c>
      <c r="N180">
        <v>2.86</v>
      </c>
      <c r="O180">
        <v>3.005</v>
      </c>
      <c r="P180">
        <v>3.115</v>
      </c>
      <c r="S180">
        <v>3.275</v>
      </c>
    </row>
    <row r="181" spans="1:19" ht="12.75">
      <c r="A181" s="3">
        <v>38555</v>
      </c>
      <c r="B181">
        <v>1.46</v>
      </c>
      <c r="C181">
        <v>1.46</v>
      </c>
      <c r="D181">
        <v>1.46</v>
      </c>
      <c r="E181">
        <v>1.48</v>
      </c>
      <c r="F181">
        <v>1.5</v>
      </c>
      <c r="G181">
        <v>1.55</v>
      </c>
      <c r="H181">
        <v>2.38</v>
      </c>
      <c r="I181">
        <v>2.05</v>
      </c>
      <c r="J181">
        <v>2.23</v>
      </c>
      <c r="K181">
        <v>2.33</v>
      </c>
      <c r="L181">
        <v>2.4</v>
      </c>
      <c r="M181">
        <v>2.615</v>
      </c>
      <c r="N181">
        <v>2.81</v>
      </c>
      <c r="O181">
        <v>2.95</v>
      </c>
      <c r="P181">
        <v>3.06</v>
      </c>
      <c r="S181">
        <v>3.215</v>
      </c>
    </row>
    <row r="182" spans="1:19" ht="12.75">
      <c r="A182" s="3">
        <v>38558</v>
      </c>
      <c r="B182">
        <v>1.47</v>
      </c>
      <c r="C182">
        <v>1.47</v>
      </c>
      <c r="D182">
        <v>1.46</v>
      </c>
      <c r="E182">
        <v>1.47</v>
      </c>
      <c r="F182">
        <v>1.505</v>
      </c>
      <c r="G182">
        <v>1.555</v>
      </c>
      <c r="H182">
        <v>2.37</v>
      </c>
      <c r="I182">
        <v>2.035</v>
      </c>
      <c r="J182">
        <v>2.215</v>
      </c>
      <c r="K182">
        <v>2.395</v>
      </c>
      <c r="L182">
        <v>2.38</v>
      </c>
      <c r="M182">
        <v>2.595</v>
      </c>
      <c r="N182">
        <v>2.79</v>
      </c>
      <c r="O182">
        <v>2.93</v>
      </c>
      <c r="P182">
        <v>3.04</v>
      </c>
      <c r="S182">
        <v>3.195</v>
      </c>
    </row>
    <row r="183" spans="1:19" ht="12.75">
      <c r="A183" s="3">
        <v>38559</v>
      </c>
      <c r="B183">
        <v>1.48</v>
      </c>
      <c r="C183">
        <v>1.46</v>
      </c>
      <c r="D183">
        <v>1.455</v>
      </c>
      <c r="E183">
        <v>1.47</v>
      </c>
      <c r="F183">
        <v>1.505</v>
      </c>
      <c r="G183">
        <v>1.555</v>
      </c>
      <c r="H183">
        <v>2.365</v>
      </c>
      <c r="I183">
        <v>2.055</v>
      </c>
      <c r="J183">
        <v>2.23</v>
      </c>
      <c r="K183">
        <v>2.415</v>
      </c>
      <c r="L183">
        <v>2.4</v>
      </c>
      <c r="M183">
        <v>2.615</v>
      </c>
      <c r="N183">
        <v>2.81</v>
      </c>
      <c r="O183">
        <v>2.95</v>
      </c>
      <c r="P183">
        <v>3.06</v>
      </c>
      <c r="S183">
        <v>3.215</v>
      </c>
    </row>
    <row r="184" spans="1:19" ht="12.75">
      <c r="A184" s="3">
        <v>38560</v>
      </c>
      <c r="B184">
        <v>1.48</v>
      </c>
      <c r="C184">
        <v>1.47</v>
      </c>
      <c r="D184">
        <v>1.46</v>
      </c>
      <c r="E184">
        <v>1.48</v>
      </c>
      <c r="F184">
        <v>1.5</v>
      </c>
      <c r="G184">
        <v>1.545</v>
      </c>
      <c r="H184">
        <v>2.305</v>
      </c>
      <c r="I184">
        <v>2.035</v>
      </c>
      <c r="J184">
        <v>2.205</v>
      </c>
      <c r="K184">
        <v>2.305</v>
      </c>
      <c r="L184">
        <v>2.37</v>
      </c>
      <c r="M184">
        <v>2.58</v>
      </c>
      <c r="N184">
        <v>2.77</v>
      </c>
      <c r="O184">
        <v>2.91</v>
      </c>
      <c r="P184">
        <v>3.02</v>
      </c>
      <c r="S184">
        <v>3.17</v>
      </c>
    </row>
    <row r="185" spans="1:19" ht="12.75">
      <c r="A185" s="3">
        <v>38561</v>
      </c>
      <c r="B185">
        <v>1.47</v>
      </c>
      <c r="C185">
        <v>1.47</v>
      </c>
      <c r="D185">
        <v>1.46</v>
      </c>
      <c r="E185">
        <v>1.485</v>
      </c>
      <c r="F185">
        <v>1.51</v>
      </c>
      <c r="G185">
        <v>1.56</v>
      </c>
      <c r="H185">
        <v>2.28</v>
      </c>
      <c r="I185">
        <v>2.075</v>
      </c>
      <c r="J185">
        <v>2.25</v>
      </c>
      <c r="K185">
        <v>2.435</v>
      </c>
      <c r="L185">
        <v>2.415</v>
      </c>
      <c r="M185">
        <v>2.625</v>
      </c>
      <c r="N185">
        <v>2.8</v>
      </c>
      <c r="O185">
        <v>2.93</v>
      </c>
      <c r="P185">
        <v>3.04</v>
      </c>
      <c r="S185">
        <v>3.19</v>
      </c>
    </row>
    <row r="186" spans="1:19" ht="12.75">
      <c r="A186" s="3">
        <v>38562</v>
      </c>
      <c r="B186">
        <v>1.48</v>
      </c>
      <c r="C186">
        <v>1.48</v>
      </c>
      <c r="D186">
        <v>1.475</v>
      </c>
      <c r="E186">
        <v>1.495</v>
      </c>
      <c r="F186">
        <v>1.525</v>
      </c>
      <c r="G186">
        <v>1.59</v>
      </c>
      <c r="H186">
        <v>2.25</v>
      </c>
      <c r="I186">
        <v>2.155</v>
      </c>
      <c r="J186">
        <v>2.32</v>
      </c>
      <c r="K186">
        <v>2.42</v>
      </c>
      <c r="L186">
        <v>2.48</v>
      </c>
      <c r="M186">
        <v>2.685</v>
      </c>
      <c r="N186">
        <v>2.845</v>
      </c>
      <c r="O186">
        <v>2.96</v>
      </c>
      <c r="P186">
        <v>3.06</v>
      </c>
      <c r="S186">
        <v>3.21</v>
      </c>
    </row>
    <row r="187" spans="1:19" ht="12.75">
      <c r="A187" s="3">
        <v>38565</v>
      </c>
      <c r="B187">
        <v>1.475</v>
      </c>
      <c r="C187">
        <v>1.475</v>
      </c>
      <c r="D187">
        <v>1.465</v>
      </c>
      <c r="E187">
        <v>1.5</v>
      </c>
      <c r="F187">
        <v>1.54</v>
      </c>
      <c r="G187">
        <v>1.61</v>
      </c>
      <c r="H187">
        <v>2.24</v>
      </c>
      <c r="I187">
        <v>2.215</v>
      </c>
      <c r="J187">
        <v>2.385</v>
      </c>
      <c r="K187">
        <v>2.49</v>
      </c>
      <c r="L187">
        <v>2.545</v>
      </c>
      <c r="M187">
        <v>2.755</v>
      </c>
      <c r="N187">
        <v>2.925</v>
      </c>
      <c r="O187">
        <v>3.04</v>
      </c>
      <c r="P187">
        <v>3.145</v>
      </c>
      <c r="S187">
        <v>3.29</v>
      </c>
    </row>
    <row r="188" spans="1:19" ht="12.75">
      <c r="A188" s="3">
        <v>38566</v>
      </c>
      <c r="B188">
        <v>1.475</v>
      </c>
      <c r="C188">
        <v>1.475</v>
      </c>
      <c r="D188">
        <v>1.475</v>
      </c>
      <c r="E188">
        <v>1.49</v>
      </c>
      <c r="F188">
        <v>1.55</v>
      </c>
      <c r="G188">
        <v>1.63</v>
      </c>
      <c r="H188">
        <v>2.21</v>
      </c>
      <c r="I188">
        <v>2.24</v>
      </c>
      <c r="J188">
        <v>2.415</v>
      </c>
      <c r="K188">
        <v>2.515</v>
      </c>
      <c r="L188">
        <v>2.58</v>
      </c>
      <c r="M188">
        <v>2.79</v>
      </c>
      <c r="N188">
        <v>2.965</v>
      </c>
      <c r="O188">
        <v>3.085</v>
      </c>
      <c r="P188">
        <v>3.19</v>
      </c>
      <c r="S188">
        <v>3.335</v>
      </c>
    </row>
    <row r="189" spans="1:19" ht="12.75">
      <c r="A189" s="3">
        <v>38567</v>
      </c>
      <c r="B189">
        <v>1.475</v>
      </c>
      <c r="C189">
        <v>1.475</v>
      </c>
      <c r="D189">
        <v>1.48</v>
      </c>
      <c r="E189">
        <v>1.5</v>
      </c>
      <c r="F189">
        <v>1.565</v>
      </c>
      <c r="G189">
        <v>1.65</v>
      </c>
      <c r="H189">
        <v>2.225</v>
      </c>
      <c r="I189">
        <v>2.265</v>
      </c>
      <c r="J189">
        <v>2.445</v>
      </c>
      <c r="K189">
        <v>2.545</v>
      </c>
      <c r="L189">
        <v>2.61</v>
      </c>
      <c r="M189">
        <v>2.82</v>
      </c>
      <c r="N189">
        <v>2.995</v>
      </c>
      <c r="O189">
        <v>3.11</v>
      </c>
      <c r="P189">
        <v>3.215</v>
      </c>
      <c r="S189">
        <v>3.365</v>
      </c>
    </row>
    <row r="190" spans="1:19" ht="12.75">
      <c r="A190" s="3">
        <v>38568</v>
      </c>
      <c r="B190">
        <v>1.475</v>
      </c>
      <c r="C190">
        <v>1.475</v>
      </c>
      <c r="D190">
        <v>1.48</v>
      </c>
      <c r="E190">
        <v>1.505</v>
      </c>
      <c r="F190">
        <v>1.555</v>
      </c>
      <c r="G190">
        <v>1.64</v>
      </c>
      <c r="I190">
        <v>2.24</v>
      </c>
      <c r="J190">
        <v>2.42</v>
      </c>
      <c r="K190">
        <v>2.61</v>
      </c>
      <c r="L190">
        <v>2.58</v>
      </c>
      <c r="M190">
        <v>2.785</v>
      </c>
      <c r="N190">
        <v>2.96</v>
      </c>
      <c r="O190">
        <v>3.075</v>
      </c>
      <c r="P190">
        <v>3.18</v>
      </c>
      <c r="S190">
        <v>3.33</v>
      </c>
    </row>
    <row r="191" spans="1:19" ht="12.75">
      <c r="A191" s="3">
        <v>38569</v>
      </c>
      <c r="B191">
        <v>1.47</v>
      </c>
      <c r="C191">
        <v>1.47</v>
      </c>
      <c r="D191">
        <v>1.48</v>
      </c>
      <c r="E191">
        <v>1.505</v>
      </c>
      <c r="F191">
        <v>1.56</v>
      </c>
      <c r="G191">
        <v>1.65</v>
      </c>
      <c r="H191">
        <v>2.27</v>
      </c>
      <c r="I191">
        <v>2.295</v>
      </c>
      <c r="J191">
        <v>2.48</v>
      </c>
      <c r="K191">
        <v>2.58</v>
      </c>
      <c r="L191">
        <v>2.64</v>
      </c>
      <c r="M191">
        <v>2.84</v>
      </c>
      <c r="N191">
        <v>3.015</v>
      </c>
      <c r="O191">
        <v>3.125</v>
      </c>
      <c r="P191">
        <v>3.23</v>
      </c>
      <c r="S191">
        <v>3.375</v>
      </c>
    </row>
    <row r="192" spans="1:19" ht="12.75">
      <c r="A192" s="3">
        <v>38572</v>
      </c>
      <c r="B192">
        <v>1.48</v>
      </c>
      <c r="C192">
        <v>1.48</v>
      </c>
      <c r="D192">
        <v>1.47</v>
      </c>
      <c r="E192">
        <v>1.51</v>
      </c>
      <c r="F192">
        <v>1.57</v>
      </c>
      <c r="G192">
        <v>1.66</v>
      </c>
      <c r="H192">
        <v>2.265</v>
      </c>
      <c r="I192">
        <v>2.3</v>
      </c>
      <c r="J192">
        <v>2.485</v>
      </c>
      <c r="K192">
        <v>2.59</v>
      </c>
      <c r="L192">
        <v>2.65</v>
      </c>
      <c r="M192">
        <v>2.85</v>
      </c>
      <c r="N192">
        <v>3.025</v>
      </c>
      <c r="O192">
        <v>3.13</v>
      </c>
      <c r="P192">
        <v>3.235</v>
      </c>
      <c r="S192">
        <v>3.38</v>
      </c>
    </row>
    <row r="193" spans="1:19" ht="12.75">
      <c r="A193" s="3">
        <v>38573</v>
      </c>
      <c r="B193">
        <v>1.47</v>
      </c>
      <c r="C193">
        <v>1.47</v>
      </c>
      <c r="D193">
        <v>1.48</v>
      </c>
      <c r="E193">
        <v>1.5</v>
      </c>
      <c r="F193">
        <v>1.57</v>
      </c>
      <c r="G193">
        <v>1.655</v>
      </c>
      <c r="H193">
        <v>2.215</v>
      </c>
      <c r="I193">
        <v>2.29</v>
      </c>
      <c r="J193">
        <v>2.475</v>
      </c>
      <c r="K193">
        <v>2.575</v>
      </c>
      <c r="L193">
        <v>2.64</v>
      </c>
      <c r="M193">
        <v>2.84</v>
      </c>
      <c r="N193">
        <v>3.02</v>
      </c>
      <c r="O193">
        <v>3.13</v>
      </c>
      <c r="P193">
        <v>3.235</v>
      </c>
      <c r="S193">
        <v>3.385</v>
      </c>
    </row>
    <row r="194" spans="1:19" ht="12.75">
      <c r="A194" s="3">
        <v>38574</v>
      </c>
      <c r="B194">
        <v>1.475</v>
      </c>
      <c r="C194">
        <v>1.475</v>
      </c>
      <c r="D194">
        <v>1.48</v>
      </c>
      <c r="E194">
        <v>1.49</v>
      </c>
      <c r="F194">
        <v>1.565</v>
      </c>
      <c r="G194">
        <v>1.65</v>
      </c>
      <c r="H194">
        <v>2.215</v>
      </c>
      <c r="I194">
        <v>2.26</v>
      </c>
      <c r="J194">
        <v>2.44</v>
      </c>
      <c r="K194">
        <v>2.635</v>
      </c>
      <c r="L194">
        <v>2.6</v>
      </c>
      <c r="M194">
        <v>2.8</v>
      </c>
      <c r="N194">
        <v>2.98</v>
      </c>
      <c r="O194">
        <v>3.095</v>
      </c>
      <c r="P194">
        <v>3.2</v>
      </c>
      <c r="S194">
        <v>3.345</v>
      </c>
    </row>
    <row r="195" spans="1:19" ht="12.75">
      <c r="A195" s="3">
        <v>38575</v>
      </c>
      <c r="B195">
        <v>1.48</v>
      </c>
      <c r="C195">
        <v>1.48</v>
      </c>
      <c r="D195">
        <v>1.475</v>
      </c>
      <c r="E195">
        <v>1.495</v>
      </c>
      <c r="F195">
        <v>1.555</v>
      </c>
      <c r="G195">
        <v>1.645</v>
      </c>
      <c r="H195">
        <v>2.245</v>
      </c>
      <c r="I195">
        <v>2.24</v>
      </c>
      <c r="J195">
        <v>2.425</v>
      </c>
      <c r="K195">
        <v>2.42</v>
      </c>
      <c r="L195">
        <v>2.59</v>
      </c>
      <c r="M195">
        <v>2.795</v>
      </c>
      <c r="N195">
        <v>2.98</v>
      </c>
      <c r="O195">
        <v>3.095</v>
      </c>
      <c r="P195">
        <v>3.2</v>
      </c>
      <c r="S195">
        <v>3.35</v>
      </c>
    </row>
    <row r="196" spans="1:19" ht="12.75">
      <c r="A196" s="3">
        <v>38576</v>
      </c>
      <c r="B196">
        <v>1.475</v>
      </c>
      <c r="C196">
        <v>1.48</v>
      </c>
      <c r="D196">
        <v>1.485</v>
      </c>
      <c r="E196">
        <v>1.5</v>
      </c>
      <c r="F196">
        <v>1.565</v>
      </c>
      <c r="G196">
        <v>1.645</v>
      </c>
      <c r="H196">
        <v>2.205</v>
      </c>
      <c r="I196">
        <v>2.225</v>
      </c>
      <c r="J196">
        <v>2.41</v>
      </c>
      <c r="K196">
        <v>2.405</v>
      </c>
      <c r="L196">
        <v>2.575</v>
      </c>
      <c r="M196">
        <v>2.78</v>
      </c>
      <c r="N196">
        <v>2.96</v>
      </c>
      <c r="O196">
        <v>3.075</v>
      </c>
      <c r="P196">
        <v>3.175</v>
      </c>
      <c r="S196">
        <v>3.33</v>
      </c>
    </row>
    <row r="197" spans="1:19" ht="12.75">
      <c r="A197" s="3">
        <v>38579</v>
      </c>
      <c r="B197">
        <v>1.475</v>
      </c>
      <c r="C197">
        <v>1.47</v>
      </c>
      <c r="D197">
        <v>1.485</v>
      </c>
      <c r="E197">
        <v>1.485</v>
      </c>
      <c r="F197">
        <v>1.56</v>
      </c>
      <c r="G197">
        <v>1.64</v>
      </c>
      <c r="H197">
        <v>2.195</v>
      </c>
      <c r="I197">
        <v>2.215</v>
      </c>
      <c r="J197">
        <v>2.395</v>
      </c>
      <c r="K197">
        <v>2.495</v>
      </c>
      <c r="L197">
        <v>2.56</v>
      </c>
      <c r="M197">
        <v>2.765</v>
      </c>
      <c r="N197">
        <v>2.945</v>
      </c>
      <c r="O197">
        <v>3.065</v>
      </c>
      <c r="P197">
        <v>3.17</v>
      </c>
      <c r="S197">
        <v>3.315</v>
      </c>
    </row>
    <row r="198" spans="1:19" ht="12.75">
      <c r="A198" s="3">
        <v>38580</v>
      </c>
      <c r="B198">
        <v>1.48</v>
      </c>
      <c r="C198">
        <v>1.47</v>
      </c>
      <c r="D198">
        <v>1.49</v>
      </c>
      <c r="E198">
        <v>1.49</v>
      </c>
      <c r="F198">
        <v>1.555</v>
      </c>
      <c r="G198">
        <v>1.64</v>
      </c>
      <c r="H198">
        <v>2.19</v>
      </c>
      <c r="I198">
        <v>2.2</v>
      </c>
      <c r="J198">
        <v>2.375</v>
      </c>
      <c r="K198">
        <v>2.57</v>
      </c>
      <c r="L198">
        <v>2.535</v>
      </c>
      <c r="M198">
        <v>2.745</v>
      </c>
      <c r="N198">
        <v>2.925</v>
      </c>
      <c r="O198">
        <v>3.045</v>
      </c>
      <c r="P198">
        <v>3.15</v>
      </c>
      <c r="S198">
        <v>3.3</v>
      </c>
    </row>
    <row r="199" spans="1:19" ht="12.75">
      <c r="A199" s="3">
        <v>38581</v>
      </c>
      <c r="B199">
        <v>1.475</v>
      </c>
      <c r="C199">
        <v>1.475</v>
      </c>
      <c r="D199">
        <v>1.49</v>
      </c>
      <c r="E199">
        <v>1.49</v>
      </c>
      <c r="F199">
        <v>1.56</v>
      </c>
      <c r="G199">
        <v>1.645</v>
      </c>
      <c r="H199">
        <v>2.13</v>
      </c>
      <c r="I199">
        <v>2.21</v>
      </c>
      <c r="J199">
        <v>2.385</v>
      </c>
      <c r="K199">
        <v>2.395</v>
      </c>
      <c r="L199">
        <v>2.545</v>
      </c>
      <c r="M199">
        <v>2.75</v>
      </c>
      <c r="N199">
        <v>2.93</v>
      </c>
      <c r="O199">
        <v>3.045</v>
      </c>
      <c r="P199">
        <v>3.15</v>
      </c>
      <c r="S199">
        <v>3.295</v>
      </c>
    </row>
    <row r="200" spans="1:19" ht="12.75">
      <c r="A200" s="3">
        <v>38582</v>
      </c>
      <c r="B200">
        <v>1.48</v>
      </c>
      <c r="C200">
        <v>1.47</v>
      </c>
      <c r="D200">
        <v>1.49</v>
      </c>
      <c r="E200">
        <v>1.49</v>
      </c>
      <c r="F200">
        <v>1.555</v>
      </c>
      <c r="G200">
        <v>1.65</v>
      </c>
      <c r="H200">
        <v>2.135</v>
      </c>
      <c r="I200">
        <v>2.22</v>
      </c>
      <c r="J200">
        <v>2.395</v>
      </c>
      <c r="K200">
        <v>2.595</v>
      </c>
      <c r="L200">
        <v>2.55</v>
      </c>
      <c r="M200">
        <v>2.755</v>
      </c>
      <c r="N200">
        <v>2.93</v>
      </c>
      <c r="O200">
        <v>3.045</v>
      </c>
      <c r="P200">
        <v>3.15</v>
      </c>
      <c r="S200">
        <v>3.295</v>
      </c>
    </row>
    <row r="201" spans="1:19" ht="12.75">
      <c r="A201" s="3">
        <v>38583</v>
      </c>
      <c r="B201">
        <v>1.48</v>
      </c>
      <c r="C201">
        <v>1.465</v>
      </c>
      <c r="D201">
        <v>1.475</v>
      </c>
      <c r="E201">
        <v>1.485</v>
      </c>
      <c r="F201">
        <v>1.555</v>
      </c>
      <c r="G201">
        <v>1.645</v>
      </c>
      <c r="H201">
        <v>2.18</v>
      </c>
      <c r="I201">
        <v>2.235</v>
      </c>
      <c r="J201">
        <v>2.405</v>
      </c>
      <c r="K201">
        <v>2.505</v>
      </c>
      <c r="L201">
        <v>2.565</v>
      </c>
      <c r="M201">
        <v>2.765</v>
      </c>
      <c r="N201">
        <v>2.935</v>
      </c>
      <c r="O201">
        <v>3.055</v>
      </c>
      <c r="P201">
        <v>3.16</v>
      </c>
      <c r="S201">
        <v>3.31</v>
      </c>
    </row>
    <row r="202" spans="1:19" ht="12.75">
      <c r="A202" s="3">
        <v>38586</v>
      </c>
      <c r="B202">
        <v>1.48</v>
      </c>
      <c r="C202">
        <v>1.48</v>
      </c>
      <c r="D202">
        <v>1.49</v>
      </c>
      <c r="E202">
        <v>1.49</v>
      </c>
      <c r="F202">
        <v>1.555</v>
      </c>
      <c r="G202">
        <v>1.665</v>
      </c>
      <c r="H202">
        <v>2.18</v>
      </c>
      <c r="I202">
        <v>2.23</v>
      </c>
      <c r="J202">
        <v>2.4</v>
      </c>
      <c r="K202">
        <v>2.5</v>
      </c>
      <c r="L202">
        <v>2.56</v>
      </c>
      <c r="M202">
        <v>2.76</v>
      </c>
      <c r="N202">
        <v>2.915</v>
      </c>
      <c r="O202">
        <v>3.025</v>
      </c>
      <c r="P202">
        <v>3.125</v>
      </c>
      <c r="S202">
        <v>3.265</v>
      </c>
    </row>
    <row r="203" spans="1:19" ht="12.75">
      <c r="A203" s="3">
        <v>38587</v>
      </c>
      <c r="B203">
        <v>1.47</v>
      </c>
      <c r="C203">
        <v>1.465</v>
      </c>
      <c r="D203">
        <v>1.49</v>
      </c>
      <c r="E203">
        <v>1.485</v>
      </c>
      <c r="F203">
        <v>1.555</v>
      </c>
      <c r="G203">
        <v>1.65</v>
      </c>
      <c r="H203">
        <v>2.175</v>
      </c>
      <c r="I203">
        <v>2.2</v>
      </c>
      <c r="J203">
        <v>2.365</v>
      </c>
      <c r="K203">
        <v>2.39</v>
      </c>
      <c r="L203">
        <v>2.52</v>
      </c>
      <c r="M203">
        <v>2.715</v>
      </c>
      <c r="N203">
        <v>2.87</v>
      </c>
      <c r="O203">
        <v>2.975</v>
      </c>
      <c r="P203">
        <v>3.075</v>
      </c>
      <c r="S203">
        <v>3.2</v>
      </c>
    </row>
    <row r="204" spans="1:19" ht="12.75">
      <c r="A204" s="3">
        <v>38588</v>
      </c>
      <c r="B204">
        <v>1.485</v>
      </c>
      <c r="C204">
        <v>1.48</v>
      </c>
      <c r="D204">
        <v>1.48</v>
      </c>
      <c r="E204">
        <v>1.495</v>
      </c>
      <c r="F204">
        <v>1.56</v>
      </c>
      <c r="G204">
        <v>1.65</v>
      </c>
      <c r="H204">
        <v>2.15</v>
      </c>
      <c r="I204">
        <v>2.235</v>
      </c>
      <c r="J204">
        <v>2.39</v>
      </c>
      <c r="K204">
        <v>2.42</v>
      </c>
      <c r="L204">
        <v>2.535</v>
      </c>
      <c r="M204">
        <v>2.73</v>
      </c>
      <c r="N204">
        <v>2.88</v>
      </c>
      <c r="O204">
        <v>2.98</v>
      </c>
      <c r="P204">
        <v>3.08</v>
      </c>
      <c r="S204">
        <v>3.2</v>
      </c>
    </row>
    <row r="205" spans="1:19" ht="12.75">
      <c r="A205" s="3">
        <v>38589</v>
      </c>
      <c r="B205">
        <v>1.485</v>
      </c>
      <c r="C205">
        <v>1.48</v>
      </c>
      <c r="D205">
        <v>1.49</v>
      </c>
      <c r="E205">
        <v>1.49</v>
      </c>
      <c r="F205">
        <v>1.55</v>
      </c>
      <c r="G205">
        <v>1.65</v>
      </c>
      <c r="H205">
        <v>2.19</v>
      </c>
      <c r="I205">
        <v>2.215</v>
      </c>
      <c r="J205">
        <v>2.37</v>
      </c>
      <c r="K205">
        <v>2.405</v>
      </c>
      <c r="L205">
        <v>2.51</v>
      </c>
      <c r="M205">
        <v>2.7</v>
      </c>
      <c r="N205">
        <v>2.85</v>
      </c>
      <c r="O205">
        <v>2.95</v>
      </c>
      <c r="P205">
        <v>3.05</v>
      </c>
      <c r="S205">
        <v>3.165</v>
      </c>
    </row>
    <row r="206" spans="1:19" ht="12.75">
      <c r="A206" s="3">
        <v>38590</v>
      </c>
      <c r="B206">
        <v>1.49</v>
      </c>
      <c r="C206">
        <v>1.475</v>
      </c>
      <c r="D206">
        <v>1.49</v>
      </c>
      <c r="E206">
        <v>1.495</v>
      </c>
      <c r="F206">
        <v>1.565</v>
      </c>
      <c r="G206">
        <v>1.67</v>
      </c>
      <c r="H206">
        <v>2.185</v>
      </c>
      <c r="I206">
        <v>2.235</v>
      </c>
      <c r="J206">
        <v>2.375</v>
      </c>
      <c r="K206">
        <v>2.475</v>
      </c>
      <c r="L206">
        <v>2.515</v>
      </c>
      <c r="M206">
        <v>2.7</v>
      </c>
      <c r="N206">
        <v>2.85</v>
      </c>
      <c r="O206">
        <v>2.945</v>
      </c>
      <c r="P206">
        <v>3.04</v>
      </c>
      <c r="S206">
        <v>3.145</v>
      </c>
    </row>
    <row r="207" spans="1:19" ht="12.75">
      <c r="A207" s="3">
        <v>38593</v>
      </c>
      <c r="B207">
        <v>1.48</v>
      </c>
      <c r="C207">
        <v>1.47</v>
      </c>
      <c r="D207">
        <v>1.49</v>
      </c>
      <c r="E207">
        <v>1.495</v>
      </c>
      <c r="F207">
        <v>1.575</v>
      </c>
      <c r="G207">
        <v>1.685</v>
      </c>
      <c r="H207">
        <v>2.21</v>
      </c>
      <c r="I207">
        <v>2.28</v>
      </c>
      <c r="J207">
        <v>2.42</v>
      </c>
      <c r="K207">
        <v>2.52</v>
      </c>
      <c r="L207">
        <v>2.555</v>
      </c>
      <c r="M207">
        <v>2.735</v>
      </c>
      <c r="N207">
        <v>2.865</v>
      </c>
      <c r="O207">
        <v>2.95</v>
      </c>
      <c r="P207">
        <v>3.045</v>
      </c>
      <c r="S207">
        <v>3.145</v>
      </c>
    </row>
    <row r="208" spans="1:19" ht="12.75">
      <c r="A208" s="3">
        <v>38594</v>
      </c>
      <c r="B208">
        <v>1.47</v>
      </c>
      <c r="C208">
        <v>1.47</v>
      </c>
      <c r="D208">
        <v>1.49</v>
      </c>
      <c r="E208">
        <v>1.5</v>
      </c>
      <c r="F208">
        <v>1.575</v>
      </c>
      <c r="G208">
        <v>1.685</v>
      </c>
      <c r="H208">
        <v>2.14</v>
      </c>
      <c r="I208">
        <v>2.28</v>
      </c>
      <c r="J208">
        <v>2.415</v>
      </c>
      <c r="K208">
        <v>2.52</v>
      </c>
      <c r="L208">
        <v>2.55</v>
      </c>
      <c r="M208">
        <v>2.725</v>
      </c>
      <c r="N208">
        <v>2.87</v>
      </c>
      <c r="O208">
        <v>2.96</v>
      </c>
      <c r="P208">
        <v>3.05</v>
      </c>
      <c r="S208">
        <v>3.15</v>
      </c>
    </row>
    <row r="209" spans="1:19" ht="12.75">
      <c r="A209" s="3">
        <v>38595</v>
      </c>
      <c r="B209">
        <v>1.465</v>
      </c>
      <c r="C209">
        <v>1.465</v>
      </c>
      <c r="D209">
        <v>1.485</v>
      </c>
      <c r="E209">
        <v>1.495</v>
      </c>
      <c r="F209">
        <v>1.565</v>
      </c>
      <c r="G209">
        <v>1.67</v>
      </c>
      <c r="H209">
        <v>2.09</v>
      </c>
      <c r="I209">
        <v>2.225</v>
      </c>
      <c r="J209">
        <v>2.355</v>
      </c>
      <c r="K209">
        <v>2.455</v>
      </c>
      <c r="L209">
        <v>2.485</v>
      </c>
      <c r="M209">
        <v>2.66</v>
      </c>
      <c r="N209">
        <v>2.815</v>
      </c>
      <c r="O209">
        <v>2.905</v>
      </c>
      <c r="P209">
        <v>2.995</v>
      </c>
      <c r="S209">
        <v>3.095</v>
      </c>
    </row>
    <row r="210" spans="1:19" ht="12.75">
      <c r="A210" s="3">
        <v>38596</v>
      </c>
      <c r="B210">
        <v>1.465</v>
      </c>
      <c r="C210">
        <v>1.465</v>
      </c>
      <c r="D210">
        <v>1.48</v>
      </c>
      <c r="E210">
        <v>1.49</v>
      </c>
      <c r="F210">
        <v>1.56</v>
      </c>
      <c r="G210">
        <v>1.65</v>
      </c>
      <c r="H210">
        <v>2.095</v>
      </c>
      <c r="I210">
        <v>2.185</v>
      </c>
      <c r="J210">
        <v>2.315</v>
      </c>
      <c r="K210">
        <v>2.515</v>
      </c>
      <c r="L210">
        <v>2.445</v>
      </c>
      <c r="M210">
        <v>2.62</v>
      </c>
      <c r="N210">
        <v>2.785</v>
      </c>
      <c r="O210">
        <v>2.875</v>
      </c>
      <c r="P210">
        <v>2.96</v>
      </c>
      <c r="S210">
        <v>3.06</v>
      </c>
    </row>
    <row r="211" spans="1:19" ht="12.75">
      <c r="A211" s="3">
        <v>38597</v>
      </c>
      <c r="B211">
        <v>1.48</v>
      </c>
      <c r="C211">
        <v>1.48</v>
      </c>
      <c r="D211">
        <v>1.48</v>
      </c>
      <c r="E211">
        <v>1.48</v>
      </c>
      <c r="F211">
        <v>1.545</v>
      </c>
      <c r="G211">
        <v>1.63</v>
      </c>
      <c r="H211">
        <v>2.065</v>
      </c>
      <c r="I211">
        <v>2.165</v>
      </c>
      <c r="J211">
        <v>2.295</v>
      </c>
      <c r="K211">
        <v>2.36</v>
      </c>
      <c r="L211">
        <v>2.43</v>
      </c>
      <c r="M211">
        <v>2.605</v>
      </c>
      <c r="N211">
        <v>2.77</v>
      </c>
      <c r="O211">
        <v>2.87</v>
      </c>
      <c r="P211">
        <v>2.955</v>
      </c>
      <c r="S211">
        <v>3.06</v>
      </c>
    </row>
    <row r="212" spans="1:19" ht="12.75">
      <c r="A212" s="3">
        <v>38600</v>
      </c>
      <c r="B212">
        <v>1.47</v>
      </c>
      <c r="C212">
        <v>1.47</v>
      </c>
      <c r="D212">
        <v>1.47</v>
      </c>
      <c r="E212">
        <v>1.49</v>
      </c>
      <c r="F212">
        <v>1.545</v>
      </c>
      <c r="G212">
        <v>1.635</v>
      </c>
      <c r="I212">
        <v>2.155</v>
      </c>
      <c r="J212">
        <v>2.29</v>
      </c>
      <c r="K212">
        <v>2.385</v>
      </c>
      <c r="L212">
        <v>2.42</v>
      </c>
      <c r="M212">
        <v>2.595</v>
      </c>
      <c r="N212">
        <v>2.755</v>
      </c>
      <c r="O212">
        <v>2.855</v>
      </c>
      <c r="P212">
        <v>2.94</v>
      </c>
      <c r="S212">
        <v>3.045</v>
      </c>
    </row>
    <row r="213" spans="1:19" ht="12.75">
      <c r="A213" s="3">
        <v>38601</v>
      </c>
      <c r="B213">
        <v>1.455</v>
      </c>
      <c r="C213">
        <v>1.455</v>
      </c>
      <c r="D213">
        <v>1.465</v>
      </c>
      <c r="E213">
        <v>1.47</v>
      </c>
      <c r="F213">
        <v>1.545</v>
      </c>
      <c r="G213">
        <v>1.635</v>
      </c>
      <c r="H213">
        <v>2.055</v>
      </c>
      <c r="I213">
        <v>2.18</v>
      </c>
      <c r="J213">
        <v>2.315</v>
      </c>
      <c r="K213">
        <v>2.38</v>
      </c>
      <c r="L213">
        <v>2.45</v>
      </c>
      <c r="M213">
        <v>2.625</v>
      </c>
      <c r="N213">
        <v>2.79</v>
      </c>
      <c r="O213">
        <v>2.89</v>
      </c>
      <c r="P213">
        <v>2.975</v>
      </c>
      <c r="S213">
        <v>3.08</v>
      </c>
    </row>
    <row r="214" spans="1:19" ht="12.75">
      <c r="A214" s="3">
        <v>38602</v>
      </c>
      <c r="B214">
        <v>1.465</v>
      </c>
      <c r="C214">
        <v>1.465</v>
      </c>
      <c r="D214">
        <v>1.47</v>
      </c>
      <c r="E214">
        <v>1.475</v>
      </c>
      <c r="F214">
        <v>1.55</v>
      </c>
      <c r="G214">
        <v>1.645</v>
      </c>
      <c r="H214">
        <v>1.95</v>
      </c>
      <c r="I214">
        <v>2.175</v>
      </c>
      <c r="J214">
        <v>2.315</v>
      </c>
      <c r="K214">
        <v>2.375</v>
      </c>
      <c r="L214">
        <v>2.45</v>
      </c>
      <c r="M214">
        <v>2.63</v>
      </c>
      <c r="N214">
        <v>2.79</v>
      </c>
      <c r="O214">
        <v>2.89</v>
      </c>
      <c r="P214">
        <v>2.97</v>
      </c>
      <c r="S214">
        <v>3.08</v>
      </c>
    </row>
    <row r="215" spans="1:19" ht="12.75">
      <c r="A215" s="3">
        <v>38603</v>
      </c>
      <c r="B215">
        <v>1.46</v>
      </c>
      <c r="C215">
        <v>1.46</v>
      </c>
      <c r="D215">
        <v>1.47</v>
      </c>
      <c r="E215">
        <v>1.47</v>
      </c>
      <c r="F215">
        <v>1.545</v>
      </c>
      <c r="G215">
        <v>1.63</v>
      </c>
      <c r="H215">
        <v>1.945</v>
      </c>
      <c r="I215">
        <v>2.155</v>
      </c>
      <c r="J215">
        <v>2.29</v>
      </c>
      <c r="K215">
        <v>2.36</v>
      </c>
      <c r="L215">
        <v>2.425</v>
      </c>
      <c r="M215">
        <v>2.605</v>
      </c>
      <c r="N215">
        <v>2.77</v>
      </c>
      <c r="O215">
        <v>2.86</v>
      </c>
      <c r="P215">
        <v>2.945</v>
      </c>
      <c r="S215">
        <v>3.05</v>
      </c>
    </row>
    <row r="216" spans="1:19" ht="12.75">
      <c r="A216" s="3">
        <v>38604</v>
      </c>
      <c r="B216">
        <v>1.46</v>
      </c>
      <c r="C216">
        <v>1.46</v>
      </c>
      <c r="D216">
        <v>1.47</v>
      </c>
      <c r="E216">
        <v>1.475</v>
      </c>
      <c r="F216">
        <v>1.54</v>
      </c>
      <c r="G216">
        <v>1.635</v>
      </c>
      <c r="H216">
        <v>1.965</v>
      </c>
      <c r="I216">
        <v>2.16</v>
      </c>
      <c r="J216">
        <v>2.29</v>
      </c>
      <c r="K216">
        <v>2.37</v>
      </c>
      <c r="L216">
        <v>2.415</v>
      </c>
      <c r="M216">
        <v>2.59</v>
      </c>
      <c r="N216">
        <v>2.745</v>
      </c>
      <c r="O216">
        <v>2.825</v>
      </c>
      <c r="P216">
        <v>2.9</v>
      </c>
      <c r="S216">
        <v>3</v>
      </c>
    </row>
    <row r="217" spans="1:19" ht="12.75">
      <c r="A217" s="3">
        <v>38607</v>
      </c>
      <c r="B217">
        <v>1.46</v>
      </c>
      <c r="C217">
        <v>1.46</v>
      </c>
      <c r="D217">
        <v>1.47</v>
      </c>
      <c r="E217">
        <v>1.475</v>
      </c>
      <c r="F217">
        <v>1.56</v>
      </c>
      <c r="G217">
        <v>1.65</v>
      </c>
      <c r="H217">
        <v>1.96</v>
      </c>
      <c r="I217">
        <v>2.225</v>
      </c>
      <c r="J217">
        <v>2.365</v>
      </c>
      <c r="K217">
        <v>2.43</v>
      </c>
      <c r="L217">
        <v>2.49</v>
      </c>
      <c r="M217">
        <v>2.665</v>
      </c>
      <c r="N217">
        <v>2.815</v>
      </c>
      <c r="O217">
        <v>2.89</v>
      </c>
      <c r="P217">
        <v>2.965</v>
      </c>
      <c r="Q217">
        <v>3.02</v>
      </c>
      <c r="S217">
        <v>3.06</v>
      </c>
    </row>
    <row r="218" spans="1:19" ht="12.75">
      <c r="A218" s="3">
        <v>38608</v>
      </c>
      <c r="B218">
        <v>1.455</v>
      </c>
      <c r="C218">
        <v>1.455</v>
      </c>
      <c r="D218">
        <v>1.465</v>
      </c>
      <c r="E218">
        <v>1.47</v>
      </c>
      <c r="F218">
        <v>1.55</v>
      </c>
      <c r="G218">
        <v>1.655</v>
      </c>
      <c r="H218">
        <v>1.97</v>
      </c>
      <c r="I218">
        <v>2.215</v>
      </c>
      <c r="J218">
        <v>2.36</v>
      </c>
      <c r="K218">
        <v>2.46</v>
      </c>
      <c r="L218">
        <v>2.485</v>
      </c>
      <c r="M218">
        <v>2.66</v>
      </c>
      <c r="N218">
        <v>2.805</v>
      </c>
      <c r="O218">
        <v>2.885</v>
      </c>
      <c r="P218">
        <v>2.96</v>
      </c>
      <c r="Q218">
        <v>3.01</v>
      </c>
      <c r="S218">
        <v>3.055</v>
      </c>
    </row>
    <row r="219" spans="1:19" ht="12.75">
      <c r="A219" s="3">
        <v>38609</v>
      </c>
      <c r="B219">
        <v>1.47</v>
      </c>
      <c r="C219">
        <v>1.465</v>
      </c>
      <c r="D219">
        <v>1.47</v>
      </c>
      <c r="E219">
        <v>1.565</v>
      </c>
      <c r="F219">
        <v>1.66</v>
      </c>
      <c r="G219">
        <v>1.765</v>
      </c>
      <c r="H219">
        <v>1.975</v>
      </c>
      <c r="I219">
        <v>2.235</v>
      </c>
      <c r="J219">
        <v>2.375</v>
      </c>
      <c r="K219">
        <v>2.475</v>
      </c>
      <c r="L219">
        <v>2.505</v>
      </c>
      <c r="M219">
        <v>2.675</v>
      </c>
      <c r="N219">
        <v>2.83</v>
      </c>
      <c r="O219">
        <v>2.905</v>
      </c>
      <c r="P219">
        <v>2.975</v>
      </c>
      <c r="Q219">
        <v>3.015</v>
      </c>
      <c r="S219">
        <v>3.07</v>
      </c>
    </row>
    <row r="220" spans="1:19" ht="12.75">
      <c r="A220" s="3">
        <v>38610</v>
      </c>
      <c r="B220">
        <v>1.465</v>
      </c>
      <c r="C220">
        <v>1.465</v>
      </c>
      <c r="D220">
        <v>1.475</v>
      </c>
      <c r="E220">
        <v>1.55</v>
      </c>
      <c r="F220">
        <v>1.66</v>
      </c>
      <c r="G220">
        <v>1.765</v>
      </c>
      <c r="H220">
        <v>1.96</v>
      </c>
      <c r="I220">
        <v>2.24</v>
      </c>
      <c r="J220">
        <v>2.375</v>
      </c>
      <c r="K220">
        <v>2.45</v>
      </c>
      <c r="L220">
        <v>2.505</v>
      </c>
      <c r="M220">
        <v>2.68</v>
      </c>
      <c r="N220">
        <v>2.825</v>
      </c>
      <c r="O220">
        <v>2.915</v>
      </c>
      <c r="P220">
        <v>2.99</v>
      </c>
      <c r="Q220">
        <v>3.03</v>
      </c>
      <c r="S220">
        <v>3.09</v>
      </c>
    </row>
    <row r="221" spans="1:19" ht="12.75">
      <c r="A221" s="3">
        <v>38611</v>
      </c>
      <c r="B221">
        <v>1.455</v>
      </c>
      <c r="C221">
        <v>1.475</v>
      </c>
      <c r="D221">
        <v>1.48</v>
      </c>
      <c r="E221">
        <v>1.56</v>
      </c>
      <c r="F221">
        <v>1.675</v>
      </c>
      <c r="G221">
        <v>1.765</v>
      </c>
      <c r="H221">
        <v>1.93</v>
      </c>
      <c r="I221">
        <v>2.255</v>
      </c>
      <c r="J221">
        <v>2.39</v>
      </c>
      <c r="K221">
        <v>2.49</v>
      </c>
      <c r="L221">
        <v>2.525</v>
      </c>
      <c r="M221">
        <v>2.7</v>
      </c>
      <c r="N221">
        <v>2.85</v>
      </c>
      <c r="O221">
        <v>2.93</v>
      </c>
      <c r="P221">
        <v>3.015</v>
      </c>
      <c r="Q221">
        <v>3.06</v>
      </c>
      <c r="S221">
        <v>3.12</v>
      </c>
    </row>
    <row r="222" spans="1:19" ht="12.75">
      <c r="A222" s="3">
        <v>38614</v>
      </c>
      <c r="B222">
        <v>1.465</v>
      </c>
      <c r="C222">
        <v>1.46</v>
      </c>
      <c r="D222">
        <v>1.47</v>
      </c>
      <c r="E222">
        <v>1.56</v>
      </c>
      <c r="F222">
        <v>1.665</v>
      </c>
      <c r="G222">
        <v>1.76</v>
      </c>
      <c r="H222">
        <v>1.935</v>
      </c>
      <c r="I222">
        <v>2.255</v>
      </c>
      <c r="J222">
        <v>2.39</v>
      </c>
      <c r="K222">
        <v>2.49</v>
      </c>
      <c r="L222">
        <v>2.52</v>
      </c>
      <c r="M222">
        <v>2.7</v>
      </c>
      <c r="N222">
        <v>2.85</v>
      </c>
      <c r="O222">
        <v>2.935</v>
      </c>
      <c r="P222">
        <v>3.02</v>
      </c>
      <c r="Q222">
        <v>3.065</v>
      </c>
      <c r="S222">
        <v>3.13</v>
      </c>
    </row>
    <row r="223" spans="1:19" ht="12.75">
      <c r="A223" s="3">
        <v>38615</v>
      </c>
      <c r="B223">
        <v>1.47</v>
      </c>
      <c r="C223">
        <v>1.46</v>
      </c>
      <c r="D223">
        <v>1.46</v>
      </c>
      <c r="E223">
        <v>1.55</v>
      </c>
      <c r="F223">
        <v>1.635</v>
      </c>
      <c r="G223">
        <v>1.745</v>
      </c>
      <c r="H223">
        <v>1.83</v>
      </c>
      <c r="I223">
        <v>2.225</v>
      </c>
      <c r="J223">
        <v>2.36</v>
      </c>
      <c r="K223">
        <v>2.46</v>
      </c>
      <c r="L223">
        <v>2.49</v>
      </c>
      <c r="M223">
        <v>2.665</v>
      </c>
      <c r="N223">
        <v>2.82</v>
      </c>
      <c r="O223">
        <v>2.91</v>
      </c>
      <c r="P223">
        <v>2.995</v>
      </c>
      <c r="Q223">
        <v>3.035</v>
      </c>
      <c r="S223">
        <v>3.1</v>
      </c>
    </row>
    <row r="224" spans="1:19" ht="12.75">
      <c r="A224" s="3">
        <v>38616</v>
      </c>
      <c r="B224">
        <v>1.47</v>
      </c>
      <c r="C224">
        <v>1.46</v>
      </c>
      <c r="D224">
        <v>1.47</v>
      </c>
      <c r="E224">
        <v>1.535</v>
      </c>
      <c r="F224">
        <v>1.64</v>
      </c>
      <c r="G224">
        <v>1.725</v>
      </c>
      <c r="H224">
        <v>1.795</v>
      </c>
      <c r="I224">
        <v>2.195</v>
      </c>
      <c r="J224">
        <v>2.325</v>
      </c>
      <c r="K224">
        <v>2.425</v>
      </c>
      <c r="L224">
        <v>2.455</v>
      </c>
      <c r="M224">
        <v>2.625</v>
      </c>
      <c r="N224">
        <v>2.77</v>
      </c>
      <c r="O224">
        <v>2.855</v>
      </c>
      <c r="P224">
        <v>2.93</v>
      </c>
      <c r="Q224">
        <v>2.97</v>
      </c>
      <c r="S224">
        <v>3.03</v>
      </c>
    </row>
    <row r="225" spans="1:19" ht="12.75">
      <c r="A225" s="3">
        <v>38617</v>
      </c>
      <c r="B225">
        <v>1.475</v>
      </c>
      <c r="C225">
        <v>1.46</v>
      </c>
      <c r="D225">
        <v>1.47</v>
      </c>
      <c r="E225">
        <v>1.54</v>
      </c>
      <c r="F225">
        <v>1.635</v>
      </c>
      <c r="G225">
        <v>1.73</v>
      </c>
      <c r="H225">
        <v>1.815</v>
      </c>
      <c r="I225">
        <v>2.2</v>
      </c>
      <c r="J225">
        <v>2.33</v>
      </c>
      <c r="K225">
        <v>2.405</v>
      </c>
      <c r="L225">
        <v>2.46</v>
      </c>
      <c r="M225">
        <v>2.63</v>
      </c>
      <c r="N225">
        <v>2.78</v>
      </c>
      <c r="O225">
        <v>2.87</v>
      </c>
      <c r="P225">
        <v>2.945</v>
      </c>
      <c r="Q225">
        <v>2.99</v>
      </c>
      <c r="S225">
        <v>3.05</v>
      </c>
    </row>
    <row r="226" spans="1:19" ht="12.75">
      <c r="A226" s="3">
        <v>38618</v>
      </c>
      <c r="B226">
        <v>1.47</v>
      </c>
      <c r="C226">
        <v>1.46</v>
      </c>
      <c r="D226">
        <v>1.475</v>
      </c>
      <c r="E226">
        <v>1.545</v>
      </c>
      <c r="F226">
        <v>1.645</v>
      </c>
      <c r="G226">
        <v>1.745</v>
      </c>
      <c r="I226">
        <v>2.255</v>
      </c>
      <c r="J226">
        <v>2.385</v>
      </c>
      <c r="K226">
        <v>2.455</v>
      </c>
      <c r="L226">
        <v>2.515</v>
      </c>
      <c r="M226">
        <v>2.685</v>
      </c>
      <c r="N226">
        <v>2.825</v>
      </c>
      <c r="O226">
        <v>2.905</v>
      </c>
      <c r="P226">
        <v>2.975</v>
      </c>
      <c r="Q226">
        <v>3.02</v>
      </c>
      <c r="S226">
        <v>3.08</v>
      </c>
    </row>
    <row r="227" spans="1:19" ht="12.75">
      <c r="A227" s="3">
        <v>38621</v>
      </c>
      <c r="B227">
        <v>1.47</v>
      </c>
      <c r="C227">
        <v>1.455</v>
      </c>
      <c r="D227">
        <v>1.47</v>
      </c>
      <c r="E227">
        <v>1.545</v>
      </c>
      <c r="F227">
        <v>1.655</v>
      </c>
      <c r="G227">
        <v>1.755</v>
      </c>
      <c r="H227">
        <v>1.815</v>
      </c>
      <c r="I227">
        <v>2.29</v>
      </c>
      <c r="J227">
        <v>2.425</v>
      </c>
      <c r="K227">
        <v>2.525</v>
      </c>
      <c r="L227">
        <v>2.56</v>
      </c>
      <c r="M227">
        <v>2.735</v>
      </c>
      <c r="N227">
        <v>2.865</v>
      </c>
      <c r="O227">
        <v>2.94</v>
      </c>
      <c r="P227">
        <v>3.01</v>
      </c>
      <c r="Q227">
        <v>3.05</v>
      </c>
      <c r="S227">
        <v>3.115</v>
      </c>
    </row>
    <row r="228" spans="1:19" ht="12.75">
      <c r="A228" s="3">
        <v>38622</v>
      </c>
      <c r="B228">
        <v>1.475</v>
      </c>
      <c r="C228">
        <v>1.465</v>
      </c>
      <c r="D228">
        <v>1.475</v>
      </c>
      <c r="E228">
        <v>1.535</v>
      </c>
      <c r="F228">
        <v>1.655</v>
      </c>
      <c r="G228">
        <v>1.755</v>
      </c>
      <c r="H228">
        <v>1.835</v>
      </c>
      <c r="I228">
        <v>2.285</v>
      </c>
      <c r="J228">
        <v>2.425</v>
      </c>
      <c r="K228">
        <v>2.52</v>
      </c>
      <c r="L228">
        <v>2.55</v>
      </c>
      <c r="M228">
        <v>2.725</v>
      </c>
      <c r="N228">
        <v>2.86</v>
      </c>
      <c r="O228">
        <v>2.935</v>
      </c>
      <c r="P228">
        <v>3.01</v>
      </c>
      <c r="Q228">
        <v>3.055</v>
      </c>
      <c r="S228">
        <v>3.12</v>
      </c>
    </row>
    <row r="229" spans="1:19" ht="12.75">
      <c r="A229" s="3">
        <v>38623</v>
      </c>
      <c r="B229">
        <v>1.47</v>
      </c>
      <c r="C229">
        <v>1.46</v>
      </c>
      <c r="D229">
        <v>1.475</v>
      </c>
      <c r="E229">
        <v>1.545</v>
      </c>
      <c r="F229">
        <v>1.665</v>
      </c>
      <c r="G229">
        <v>1.77</v>
      </c>
      <c r="H229">
        <v>1.815</v>
      </c>
      <c r="I229">
        <v>2.305</v>
      </c>
      <c r="J229">
        <v>2.445</v>
      </c>
      <c r="K229">
        <v>2.54</v>
      </c>
      <c r="L229">
        <v>2.57</v>
      </c>
      <c r="M229">
        <v>2.745</v>
      </c>
      <c r="N229">
        <v>2.875</v>
      </c>
      <c r="O229">
        <v>2.95</v>
      </c>
      <c r="P229">
        <v>3.025</v>
      </c>
      <c r="Q229">
        <v>3.075</v>
      </c>
      <c r="S229">
        <v>3.14</v>
      </c>
    </row>
    <row r="230" spans="1:19" ht="12.75">
      <c r="A230" s="3">
        <v>38624</v>
      </c>
      <c r="B230">
        <v>1.46</v>
      </c>
      <c r="C230">
        <v>1.46</v>
      </c>
      <c r="D230">
        <v>1.49</v>
      </c>
      <c r="E230">
        <v>1.56</v>
      </c>
      <c r="F230">
        <v>1.695</v>
      </c>
      <c r="G230">
        <v>1.81</v>
      </c>
      <c r="H230">
        <v>1.825</v>
      </c>
      <c r="I230">
        <v>2.365</v>
      </c>
      <c r="J230">
        <v>2.5</v>
      </c>
      <c r="K230">
        <v>2.595</v>
      </c>
      <c r="L230">
        <v>2.625</v>
      </c>
      <c r="M230">
        <v>2.795</v>
      </c>
      <c r="N230">
        <v>2.92</v>
      </c>
      <c r="O230">
        <v>2.985</v>
      </c>
      <c r="P230">
        <v>3.05</v>
      </c>
      <c r="Q230">
        <v>3.095</v>
      </c>
      <c r="S230">
        <v>3.16</v>
      </c>
    </row>
    <row r="231" spans="1:19" ht="12.75">
      <c r="A231" s="3">
        <v>38625</v>
      </c>
      <c r="B231">
        <v>1.465</v>
      </c>
      <c r="C231">
        <v>1.465</v>
      </c>
      <c r="D231">
        <v>1.5</v>
      </c>
      <c r="E231">
        <v>1.59</v>
      </c>
      <c r="F231">
        <v>1.725</v>
      </c>
      <c r="G231">
        <v>1.83</v>
      </c>
      <c r="H231">
        <v>1.83</v>
      </c>
      <c r="I231">
        <v>2.365</v>
      </c>
      <c r="J231">
        <v>2.49</v>
      </c>
      <c r="K231">
        <v>2.59</v>
      </c>
      <c r="L231">
        <v>2.615</v>
      </c>
      <c r="M231">
        <v>2.785</v>
      </c>
      <c r="N231">
        <v>2.905</v>
      </c>
      <c r="O231">
        <v>2.975</v>
      </c>
      <c r="P231">
        <v>3.045</v>
      </c>
      <c r="Q231">
        <v>3.09</v>
      </c>
      <c r="S231">
        <v>3.15</v>
      </c>
    </row>
    <row r="232" spans="1:19" ht="12.75">
      <c r="A232" s="3">
        <v>38628</v>
      </c>
      <c r="B232">
        <v>1.475</v>
      </c>
      <c r="C232">
        <v>1.475</v>
      </c>
      <c r="D232">
        <v>1.495</v>
      </c>
      <c r="E232">
        <v>1.61</v>
      </c>
      <c r="F232">
        <v>1.75</v>
      </c>
      <c r="G232">
        <v>1.87</v>
      </c>
      <c r="H232">
        <v>1.865</v>
      </c>
      <c r="I232">
        <v>2.415</v>
      </c>
      <c r="J232">
        <v>2.555</v>
      </c>
      <c r="K232">
        <v>2.655</v>
      </c>
      <c r="L232">
        <v>2.685</v>
      </c>
      <c r="M232">
        <v>2.85</v>
      </c>
      <c r="N232">
        <v>2.975</v>
      </c>
      <c r="O232">
        <v>3.045</v>
      </c>
      <c r="P232">
        <v>3.115</v>
      </c>
      <c r="Q232">
        <v>3.165</v>
      </c>
      <c r="S232">
        <v>3.23</v>
      </c>
    </row>
    <row r="233" spans="1:19" ht="12.75">
      <c r="A233" s="3">
        <v>38629</v>
      </c>
      <c r="B233">
        <v>1.46</v>
      </c>
      <c r="C233">
        <v>1.46</v>
      </c>
      <c r="D233">
        <v>1.495</v>
      </c>
      <c r="E233">
        <v>1.615</v>
      </c>
      <c r="F233">
        <v>1.745</v>
      </c>
      <c r="G233">
        <v>1.855</v>
      </c>
      <c r="H233">
        <v>1.885</v>
      </c>
      <c r="I233">
        <v>2.385</v>
      </c>
      <c r="J233">
        <v>2.53</v>
      </c>
      <c r="K233">
        <v>2.785</v>
      </c>
      <c r="L233">
        <v>2.665</v>
      </c>
      <c r="M233">
        <v>2.83</v>
      </c>
      <c r="N233">
        <v>2.96</v>
      </c>
      <c r="O233">
        <v>3.035</v>
      </c>
      <c r="P233">
        <v>3.105</v>
      </c>
      <c r="Q233">
        <v>3.155</v>
      </c>
      <c r="S233">
        <v>3.22</v>
      </c>
    </row>
    <row r="234" spans="1:19" ht="12.75">
      <c r="A234" s="3">
        <v>38630</v>
      </c>
      <c r="B234">
        <v>1.465</v>
      </c>
      <c r="C234">
        <v>1.465</v>
      </c>
      <c r="D234">
        <v>1.495</v>
      </c>
      <c r="E234">
        <v>1.605</v>
      </c>
      <c r="F234">
        <v>1.73</v>
      </c>
      <c r="G234">
        <v>1.835</v>
      </c>
      <c r="H234">
        <v>1.87</v>
      </c>
      <c r="I234">
        <v>2.37</v>
      </c>
      <c r="J234">
        <v>2.52</v>
      </c>
      <c r="K234">
        <v>2.615</v>
      </c>
      <c r="L234">
        <v>2.655</v>
      </c>
      <c r="M234">
        <v>2.82</v>
      </c>
      <c r="N234">
        <v>2.945</v>
      </c>
      <c r="O234">
        <v>3.03</v>
      </c>
      <c r="P234">
        <v>3.095</v>
      </c>
      <c r="Q234">
        <v>3.145</v>
      </c>
      <c r="S234">
        <v>3.205</v>
      </c>
    </row>
    <row r="235" spans="1:19" ht="12.75">
      <c r="A235" s="3">
        <v>38631</v>
      </c>
      <c r="B235">
        <v>1.47</v>
      </c>
      <c r="C235">
        <v>1.47</v>
      </c>
      <c r="D235">
        <v>1.5</v>
      </c>
      <c r="E235">
        <v>1.615</v>
      </c>
      <c r="F235">
        <v>1.74</v>
      </c>
      <c r="G235">
        <v>1.845</v>
      </c>
      <c r="H235">
        <v>1.825</v>
      </c>
      <c r="I235">
        <v>2.365</v>
      </c>
      <c r="J235">
        <v>2.52</v>
      </c>
      <c r="K235">
        <v>2.61</v>
      </c>
      <c r="L235">
        <v>2.655</v>
      </c>
      <c r="M235">
        <v>2.825</v>
      </c>
      <c r="N235">
        <v>2.955</v>
      </c>
      <c r="O235">
        <v>3.04</v>
      </c>
      <c r="P235">
        <v>3.12</v>
      </c>
      <c r="Q235">
        <v>3.175</v>
      </c>
      <c r="S235">
        <v>3.27</v>
      </c>
    </row>
    <row r="236" spans="1:19" ht="12.75">
      <c r="A236" s="3">
        <v>38632</v>
      </c>
      <c r="B236">
        <v>1.48</v>
      </c>
      <c r="C236">
        <v>1.48</v>
      </c>
      <c r="D236">
        <v>1.51</v>
      </c>
      <c r="E236">
        <v>1.615</v>
      </c>
      <c r="F236">
        <v>1.74</v>
      </c>
      <c r="G236">
        <v>1.85</v>
      </c>
      <c r="H236">
        <v>1.83</v>
      </c>
      <c r="I236">
        <v>2.385</v>
      </c>
      <c r="J236">
        <v>2.54</v>
      </c>
      <c r="K236">
        <v>2.63</v>
      </c>
      <c r="L236">
        <v>2.67</v>
      </c>
      <c r="M236">
        <v>2.835</v>
      </c>
      <c r="N236">
        <v>2.97</v>
      </c>
      <c r="O236">
        <v>3.04</v>
      </c>
      <c r="P236">
        <v>3.115</v>
      </c>
      <c r="Q236">
        <v>3.17</v>
      </c>
      <c r="S236">
        <v>3.255</v>
      </c>
    </row>
    <row r="237" spans="1:19" ht="12.75">
      <c r="A237" s="3">
        <v>38635</v>
      </c>
      <c r="B237">
        <v>1.48</v>
      </c>
      <c r="C237">
        <v>1.505</v>
      </c>
      <c r="D237">
        <v>1.54</v>
      </c>
      <c r="E237">
        <v>1.62</v>
      </c>
      <c r="F237">
        <v>1.755</v>
      </c>
      <c r="G237">
        <v>1.875</v>
      </c>
      <c r="H237">
        <v>1.855</v>
      </c>
      <c r="I237">
        <v>2.395</v>
      </c>
      <c r="J237">
        <v>2.545</v>
      </c>
      <c r="K237">
        <v>2.81</v>
      </c>
      <c r="L237">
        <v>2.675</v>
      </c>
      <c r="M237">
        <v>2.84</v>
      </c>
      <c r="N237">
        <v>2.97</v>
      </c>
      <c r="O237">
        <v>3.045</v>
      </c>
      <c r="P237">
        <v>3.115</v>
      </c>
      <c r="Q237">
        <v>3.17</v>
      </c>
      <c r="S237">
        <v>3.255</v>
      </c>
    </row>
    <row r="238" spans="1:19" ht="12.75">
      <c r="A238" s="3">
        <v>38636</v>
      </c>
      <c r="B238">
        <v>1.47</v>
      </c>
      <c r="C238">
        <v>1.5</v>
      </c>
      <c r="D238">
        <v>1.54</v>
      </c>
      <c r="E238">
        <v>1.615</v>
      </c>
      <c r="F238">
        <v>1.755</v>
      </c>
      <c r="G238">
        <v>1.865</v>
      </c>
      <c r="H238">
        <v>1.875</v>
      </c>
      <c r="I238">
        <v>2.395</v>
      </c>
      <c r="J238">
        <v>2.55</v>
      </c>
      <c r="K238">
        <v>2.57</v>
      </c>
      <c r="L238">
        <v>2.685</v>
      </c>
      <c r="M238">
        <v>2.855</v>
      </c>
      <c r="N238">
        <v>2.98</v>
      </c>
      <c r="O238">
        <v>3.065</v>
      </c>
      <c r="P238">
        <v>3.13</v>
      </c>
      <c r="Q238">
        <v>3.185</v>
      </c>
      <c r="S238">
        <v>3.27</v>
      </c>
    </row>
    <row r="239" spans="1:19" ht="12.75">
      <c r="A239" s="3">
        <v>38637</v>
      </c>
      <c r="B239">
        <v>1.48</v>
      </c>
      <c r="C239">
        <v>1.5</v>
      </c>
      <c r="D239">
        <v>1.535</v>
      </c>
      <c r="E239">
        <v>1.62</v>
      </c>
      <c r="F239">
        <v>1.76</v>
      </c>
      <c r="G239">
        <v>1.865</v>
      </c>
      <c r="H239">
        <v>1.89</v>
      </c>
      <c r="I239">
        <v>2.41</v>
      </c>
      <c r="J239">
        <v>2.555</v>
      </c>
      <c r="K239">
        <v>2.65</v>
      </c>
      <c r="L239">
        <v>2.69</v>
      </c>
      <c r="M239">
        <v>2.86</v>
      </c>
      <c r="N239">
        <v>3</v>
      </c>
      <c r="O239">
        <v>3.095</v>
      </c>
      <c r="P239">
        <v>3.165</v>
      </c>
      <c r="Q239">
        <v>3.22</v>
      </c>
      <c r="S239">
        <v>3.305</v>
      </c>
    </row>
    <row r="240" spans="1:19" ht="12.75">
      <c r="A240" s="3">
        <v>38638</v>
      </c>
      <c r="B240">
        <v>1.475</v>
      </c>
      <c r="C240">
        <v>1.49</v>
      </c>
      <c r="D240">
        <v>1.5</v>
      </c>
      <c r="E240">
        <v>1.575</v>
      </c>
      <c r="F240">
        <v>1.705</v>
      </c>
      <c r="G240">
        <v>1.815</v>
      </c>
      <c r="H240">
        <v>1.895</v>
      </c>
      <c r="I240">
        <v>2.38</v>
      </c>
      <c r="J240">
        <v>2.54</v>
      </c>
      <c r="K240">
        <v>2.555</v>
      </c>
      <c r="L240">
        <v>2.685</v>
      </c>
      <c r="M240">
        <v>2.865</v>
      </c>
      <c r="N240">
        <v>3.02</v>
      </c>
      <c r="O240">
        <v>3.125</v>
      </c>
      <c r="P240">
        <v>3.205</v>
      </c>
      <c r="Q240">
        <v>3.26</v>
      </c>
      <c r="S240">
        <v>3.355</v>
      </c>
    </row>
    <row r="241" spans="1:19" ht="12.75">
      <c r="A241" s="3">
        <v>38639</v>
      </c>
      <c r="B241">
        <v>1.47</v>
      </c>
      <c r="C241">
        <v>1.48</v>
      </c>
      <c r="D241">
        <v>1.5</v>
      </c>
      <c r="E241">
        <v>1.57</v>
      </c>
      <c r="F241">
        <v>1.705</v>
      </c>
      <c r="G241">
        <v>1.82</v>
      </c>
      <c r="H241">
        <v>1.9</v>
      </c>
      <c r="I241">
        <v>2.38</v>
      </c>
      <c r="J241">
        <v>2.54</v>
      </c>
      <c r="K241">
        <v>2.64</v>
      </c>
      <c r="L241">
        <v>2.685</v>
      </c>
      <c r="M241">
        <v>2.865</v>
      </c>
      <c r="N241">
        <v>3.02</v>
      </c>
      <c r="O241">
        <v>3.12</v>
      </c>
      <c r="P241">
        <v>3.2</v>
      </c>
      <c r="Q241">
        <v>3.255</v>
      </c>
      <c r="S241">
        <v>3.35</v>
      </c>
    </row>
    <row r="242" spans="1:19" ht="12.75">
      <c r="A242" s="3">
        <v>38642</v>
      </c>
      <c r="B242">
        <v>1.45</v>
      </c>
      <c r="C242">
        <v>1.47</v>
      </c>
      <c r="D242">
        <v>1.495</v>
      </c>
      <c r="E242">
        <v>1.57</v>
      </c>
      <c r="F242">
        <v>1.71</v>
      </c>
      <c r="G242">
        <v>1.825</v>
      </c>
      <c r="H242">
        <v>1.895</v>
      </c>
      <c r="I242">
        <v>2.39</v>
      </c>
      <c r="J242">
        <v>2.55</v>
      </c>
      <c r="K242">
        <v>2.65</v>
      </c>
      <c r="L242">
        <v>2.69</v>
      </c>
      <c r="M242">
        <v>2.865</v>
      </c>
      <c r="N242">
        <v>3.02</v>
      </c>
      <c r="O242">
        <v>3.13</v>
      </c>
      <c r="P242">
        <v>3.205</v>
      </c>
      <c r="Q242">
        <v>3.26</v>
      </c>
      <c r="S242">
        <v>3.355</v>
      </c>
    </row>
    <row r="243" spans="1:19" ht="12.75">
      <c r="A243" s="3">
        <v>38643</v>
      </c>
      <c r="B243">
        <v>1.45</v>
      </c>
      <c r="C243">
        <v>1.455</v>
      </c>
      <c r="D243">
        <v>1.49</v>
      </c>
      <c r="E243">
        <v>1.575</v>
      </c>
      <c r="F243">
        <v>1.71</v>
      </c>
      <c r="G243">
        <v>1.82</v>
      </c>
      <c r="H243">
        <v>1.905</v>
      </c>
      <c r="I243">
        <v>2.395</v>
      </c>
      <c r="J243">
        <v>2.555</v>
      </c>
      <c r="K243">
        <v>2.655</v>
      </c>
      <c r="L243">
        <v>2.695</v>
      </c>
      <c r="M243">
        <v>2.87</v>
      </c>
      <c r="N243">
        <v>3.02</v>
      </c>
      <c r="O243">
        <v>3.12</v>
      </c>
      <c r="P243">
        <v>3.205</v>
      </c>
      <c r="Q243">
        <v>3.26</v>
      </c>
      <c r="S243">
        <v>3.355</v>
      </c>
    </row>
    <row r="244" spans="1:19" ht="12.75">
      <c r="A244" s="3">
        <v>38644</v>
      </c>
      <c r="B244">
        <v>1.46</v>
      </c>
      <c r="C244">
        <v>1.465</v>
      </c>
      <c r="D244">
        <v>1.495</v>
      </c>
      <c r="E244">
        <v>1.565</v>
      </c>
      <c r="F244">
        <v>1.7</v>
      </c>
      <c r="G244">
        <v>1.81</v>
      </c>
      <c r="H244">
        <v>1.9</v>
      </c>
      <c r="I244">
        <v>2.36</v>
      </c>
      <c r="J244">
        <v>2.52</v>
      </c>
      <c r="K244">
        <v>2.615</v>
      </c>
      <c r="L244">
        <v>2.66</v>
      </c>
      <c r="M244">
        <v>2.835</v>
      </c>
      <c r="N244">
        <v>2.98</v>
      </c>
      <c r="O244">
        <v>3.085</v>
      </c>
      <c r="P244">
        <v>3.165</v>
      </c>
      <c r="Q244">
        <v>3.22</v>
      </c>
      <c r="S244">
        <v>3.315</v>
      </c>
    </row>
    <row r="245" spans="1:19" ht="12.75">
      <c r="A245" s="3">
        <v>38645</v>
      </c>
      <c r="B245">
        <v>1.465</v>
      </c>
      <c r="C245">
        <v>1.47</v>
      </c>
      <c r="D245">
        <v>1.485</v>
      </c>
      <c r="E245">
        <v>1.53</v>
      </c>
      <c r="F245">
        <v>1.67</v>
      </c>
      <c r="G245">
        <v>1.78</v>
      </c>
      <c r="H245">
        <v>1.895</v>
      </c>
      <c r="I245">
        <v>2.375</v>
      </c>
      <c r="J245">
        <v>2.54</v>
      </c>
      <c r="K245">
        <v>2.54</v>
      </c>
      <c r="L245">
        <v>2.68</v>
      </c>
      <c r="M245">
        <v>2.865</v>
      </c>
      <c r="N245">
        <v>3.005</v>
      </c>
      <c r="O245">
        <v>3.11</v>
      </c>
      <c r="P245">
        <v>3.195</v>
      </c>
      <c r="Q245">
        <v>3.25</v>
      </c>
      <c r="S245">
        <v>3.355</v>
      </c>
    </row>
    <row r="246" spans="1:19" ht="12.75">
      <c r="A246" s="3">
        <v>38646</v>
      </c>
      <c r="B246">
        <v>1.46</v>
      </c>
      <c r="C246">
        <v>1.47</v>
      </c>
      <c r="D246">
        <v>1.48</v>
      </c>
      <c r="E246">
        <v>1.53</v>
      </c>
      <c r="F246">
        <v>1.655</v>
      </c>
      <c r="G246">
        <v>1.77</v>
      </c>
      <c r="H246">
        <v>1.88</v>
      </c>
      <c r="I246">
        <v>2.355</v>
      </c>
      <c r="J246">
        <v>2.525</v>
      </c>
      <c r="K246">
        <v>2.525</v>
      </c>
      <c r="L246">
        <v>2.665</v>
      </c>
      <c r="M246">
        <v>2.845</v>
      </c>
      <c r="N246">
        <v>2.98</v>
      </c>
      <c r="O246">
        <v>3.075</v>
      </c>
      <c r="P246">
        <v>3.15</v>
      </c>
      <c r="Q246">
        <v>3.205</v>
      </c>
      <c r="S246">
        <v>3.31</v>
      </c>
    </row>
    <row r="247" spans="1:19" ht="12.75">
      <c r="A247" s="3">
        <v>38649</v>
      </c>
      <c r="B247">
        <v>1.46</v>
      </c>
      <c r="C247">
        <v>1.47</v>
      </c>
      <c r="D247">
        <v>1.47</v>
      </c>
      <c r="E247">
        <v>1.52</v>
      </c>
      <c r="F247">
        <v>1.675</v>
      </c>
      <c r="G247">
        <v>1.77</v>
      </c>
      <c r="H247">
        <v>1.865</v>
      </c>
      <c r="I247">
        <v>2.355</v>
      </c>
      <c r="J247">
        <v>2.515</v>
      </c>
      <c r="K247">
        <v>2.615</v>
      </c>
      <c r="L247">
        <v>2.655</v>
      </c>
      <c r="M247">
        <v>2.835</v>
      </c>
      <c r="N247">
        <v>2.975</v>
      </c>
      <c r="O247">
        <v>3.06</v>
      </c>
      <c r="P247">
        <v>3.14</v>
      </c>
      <c r="Q247">
        <v>3.195</v>
      </c>
      <c r="S247">
        <v>3.3</v>
      </c>
    </row>
    <row r="248" spans="1:19" ht="12.75">
      <c r="A248" s="3">
        <v>38650</v>
      </c>
      <c r="B248">
        <v>1.46</v>
      </c>
      <c r="C248">
        <v>1.47</v>
      </c>
      <c r="D248">
        <v>1.47</v>
      </c>
      <c r="E248">
        <v>1.535</v>
      </c>
      <c r="F248">
        <v>1.675</v>
      </c>
      <c r="G248">
        <v>1.79</v>
      </c>
      <c r="H248">
        <v>1.885</v>
      </c>
      <c r="I248">
        <v>2.395</v>
      </c>
      <c r="J248">
        <v>2.55</v>
      </c>
      <c r="K248">
        <v>2.65</v>
      </c>
      <c r="L248">
        <v>2.69</v>
      </c>
      <c r="M248">
        <v>2.87</v>
      </c>
      <c r="N248">
        <v>3.01</v>
      </c>
      <c r="O248">
        <v>3.105</v>
      </c>
      <c r="P248">
        <v>3.185</v>
      </c>
      <c r="Q248">
        <v>3.24</v>
      </c>
      <c r="S248">
        <v>3.345</v>
      </c>
    </row>
    <row r="249" spans="1:19" ht="12.75">
      <c r="A249" s="3">
        <v>38651</v>
      </c>
      <c r="B249">
        <v>1.455</v>
      </c>
      <c r="C249">
        <v>1.47</v>
      </c>
      <c r="D249">
        <v>1.47</v>
      </c>
      <c r="E249">
        <v>1.545</v>
      </c>
      <c r="F249">
        <v>1.68</v>
      </c>
      <c r="G249">
        <v>1.82</v>
      </c>
      <c r="H249">
        <v>1.865</v>
      </c>
      <c r="I249">
        <v>2.44</v>
      </c>
      <c r="J249">
        <v>2.62</v>
      </c>
      <c r="K249">
        <v>2.615</v>
      </c>
      <c r="L249">
        <v>2.76</v>
      </c>
      <c r="M249">
        <v>2.94</v>
      </c>
      <c r="N249">
        <v>3.08</v>
      </c>
      <c r="O249">
        <v>3.175</v>
      </c>
      <c r="P249">
        <v>3.255</v>
      </c>
      <c r="Q249">
        <v>3.31</v>
      </c>
      <c r="S249">
        <v>3.4</v>
      </c>
    </row>
    <row r="250" spans="1:19" ht="12.75">
      <c r="A250" s="3">
        <v>38652</v>
      </c>
      <c r="B250">
        <v>1.465</v>
      </c>
      <c r="C250">
        <v>1.47</v>
      </c>
      <c r="D250">
        <v>1.475</v>
      </c>
      <c r="E250">
        <v>1.535</v>
      </c>
      <c r="F250">
        <v>1.685</v>
      </c>
      <c r="G250">
        <v>1.83</v>
      </c>
      <c r="H250">
        <v>1.905</v>
      </c>
      <c r="I250">
        <v>2.455</v>
      </c>
      <c r="J250">
        <v>2.62</v>
      </c>
      <c r="K250">
        <v>2.62</v>
      </c>
      <c r="L250">
        <v>2.755</v>
      </c>
      <c r="M250">
        <v>2.935</v>
      </c>
      <c r="N250">
        <v>3.075</v>
      </c>
      <c r="O250">
        <v>3.17</v>
      </c>
      <c r="P250">
        <v>3.25</v>
      </c>
      <c r="Q250">
        <v>3.305</v>
      </c>
      <c r="S250">
        <v>3.395</v>
      </c>
    </row>
    <row r="251" spans="1:19" ht="12.75">
      <c r="A251" s="3">
        <v>38653</v>
      </c>
      <c r="B251">
        <v>1.46</v>
      </c>
      <c r="C251">
        <v>1.47</v>
      </c>
      <c r="D251">
        <v>1.475</v>
      </c>
      <c r="E251">
        <v>1.535</v>
      </c>
      <c r="F251">
        <v>1.7</v>
      </c>
      <c r="G251">
        <v>1.835</v>
      </c>
      <c r="H251">
        <v>1.985</v>
      </c>
      <c r="I251">
        <v>2.46</v>
      </c>
      <c r="J251">
        <v>2.635</v>
      </c>
      <c r="K251">
        <v>2.81</v>
      </c>
      <c r="L251">
        <v>2.775</v>
      </c>
      <c r="M251">
        <v>2.955</v>
      </c>
      <c r="N251">
        <v>3.095</v>
      </c>
      <c r="O251">
        <v>3.19</v>
      </c>
      <c r="P251">
        <v>3.265</v>
      </c>
      <c r="Q251">
        <v>3.32</v>
      </c>
      <c r="S251">
        <v>3.415</v>
      </c>
    </row>
    <row r="252" spans="1:19" ht="12.75">
      <c r="A252" s="3">
        <v>38656</v>
      </c>
      <c r="B252">
        <v>1.465</v>
      </c>
      <c r="C252">
        <v>1.47</v>
      </c>
      <c r="D252">
        <v>1.475</v>
      </c>
      <c r="E252">
        <v>1.535</v>
      </c>
      <c r="F252">
        <v>1.7</v>
      </c>
      <c r="G252">
        <v>1.845</v>
      </c>
      <c r="H252">
        <v>2.04</v>
      </c>
      <c r="I252">
        <v>2.475</v>
      </c>
      <c r="J252">
        <v>2.655</v>
      </c>
      <c r="K252">
        <v>2.755</v>
      </c>
      <c r="L252">
        <v>2.795</v>
      </c>
      <c r="M252">
        <v>2.975</v>
      </c>
      <c r="N252">
        <v>3.12</v>
      </c>
      <c r="O252">
        <v>3.21</v>
      </c>
      <c r="P252">
        <v>3.29</v>
      </c>
      <c r="Q252">
        <v>3.345</v>
      </c>
      <c r="S252">
        <v>3.435</v>
      </c>
    </row>
    <row r="253" spans="1:19" ht="12.75">
      <c r="A253" s="3">
        <v>38657</v>
      </c>
      <c r="B253">
        <v>1.48</v>
      </c>
      <c r="C253">
        <v>1.47</v>
      </c>
      <c r="D253">
        <v>1.475</v>
      </c>
      <c r="E253">
        <v>1.54</v>
      </c>
      <c r="F253">
        <v>1.71</v>
      </c>
      <c r="G253">
        <v>1.85</v>
      </c>
      <c r="H253">
        <v>2.06</v>
      </c>
      <c r="I253">
        <v>2.49</v>
      </c>
      <c r="J253">
        <v>2.675</v>
      </c>
      <c r="K253">
        <v>2.66</v>
      </c>
      <c r="L253">
        <v>2.815</v>
      </c>
      <c r="M253">
        <v>2.99</v>
      </c>
      <c r="N253">
        <v>3.13</v>
      </c>
      <c r="O253">
        <v>3.22</v>
      </c>
      <c r="P253">
        <v>3.295</v>
      </c>
      <c r="Q253">
        <v>3.35</v>
      </c>
      <c r="S253">
        <v>3.44</v>
      </c>
    </row>
    <row r="254" spans="1:19" ht="12.75">
      <c r="A254" s="3">
        <v>38658</v>
      </c>
      <c r="B254">
        <v>1.49</v>
      </c>
      <c r="C254">
        <v>1.47</v>
      </c>
      <c r="D254">
        <v>1.475</v>
      </c>
      <c r="E254">
        <v>1.54</v>
      </c>
      <c r="F254">
        <v>1.725</v>
      </c>
      <c r="G254">
        <v>1.87</v>
      </c>
      <c r="H254">
        <v>2.075</v>
      </c>
      <c r="I254">
        <v>2.535</v>
      </c>
      <c r="J254">
        <v>2.71</v>
      </c>
      <c r="K254">
        <v>2.81</v>
      </c>
      <c r="L254">
        <v>2.85</v>
      </c>
      <c r="M254">
        <v>3.03</v>
      </c>
      <c r="N254">
        <v>3.17</v>
      </c>
      <c r="O254">
        <v>3.255</v>
      </c>
      <c r="P254">
        <v>3.33</v>
      </c>
      <c r="Q254">
        <v>3.38</v>
      </c>
      <c r="S254">
        <v>3.47</v>
      </c>
    </row>
    <row r="255" spans="1:19" ht="12.75">
      <c r="A255" s="3">
        <v>38659</v>
      </c>
      <c r="B255">
        <v>1.47</v>
      </c>
      <c r="C255">
        <v>1.47</v>
      </c>
      <c r="D255">
        <v>1.5</v>
      </c>
      <c r="E255">
        <v>1.54</v>
      </c>
      <c r="F255">
        <v>1.73</v>
      </c>
      <c r="G255">
        <v>1.875</v>
      </c>
      <c r="H255">
        <v>2.05</v>
      </c>
      <c r="I255">
        <v>2.54</v>
      </c>
      <c r="J255">
        <v>2.725</v>
      </c>
      <c r="K255">
        <v>2.705</v>
      </c>
      <c r="L255">
        <v>2.865</v>
      </c>
      <c r="M255">
        <v>3.045</v>
      </c>
      <c r="N255">
        <v>3.195</v>
      </c>
      <c r="O255">
        <v>3.29</v>
      </c>
      <c r="P255">
        <v>3.37</v>
      </c>
      <c r="Q255">
        <v>3.425</v>
      </c>
      <c r="S255">
        <v>3.515</v>
      </c>
    </row>
    <row r="256" spans="1:19" ht="12.75">
      <c r="A256" s="3">
        <v>38660</v>
      </c>
      <c r="B256">
        <v>1.47</v>
      </c>
      <c r="C256">
        <v>1.475</v>
      </c>
      <c r="D256">
        <v>1.5</v>
      </c>
      <c r="E256">
        <v>1.55</v>
      </c>
      <c r="F256">
        <v>1.745</v>
      </c>
      <c r="G256">
        <v>1.895</v>
      </c>
      <c r="H256">
        <v>2.1</v>
      </c>
      <c r="I256">
        <v>2.57</v>
      </c>
      <c r="J256">
        <v>2.765</v>
      </c>
      <c r="K256">
        <v>2.86</v>
      </c>
      <c r="L256">
        <v>2.91</v>
      </c>
      <c r="M256">
        <v>3.09</v>
      </c>
      <c r="N256">
        <v>3.235</v>
      </c>
      <c r="O256">
        <v>3.34</v>
      </c>
      <c r="P256">
        <v>3.42</v>
      </c>
      <c r="Q256">
        <v>3.475</v>
      </c>
      <c r="S256">
        <v>3.565</v>
      </c>
    </row>
    <row r="257" spans="1:19" ht="12.75">
      <c r="A257" s="3">
        <v>38663</v>
      </c>
      <c r="B257">
        <v>1.47</v>
      </c>
      <c r="C257">
        <v>1.475</v>
      </c>
      <c r="D257">
        <v>1.5</v>
      </c>
      <c r="E257">
        <v>1.555</v>
      </c>
      <c r="F257">
        <v>1.76</v>
      </c>
      <c r="G257">
        <v>1.91</v>
      </c>
      <c r="H257">
        <v>2.11</v>
      </c>
      <c r="I257">
        <v>2.61</v>
      </c>
      <c r="J257">
        <v>2.805</v>
      </c>
      <c r="K257">
        <v>2.905</v>
      </c>
      <c r="L257">
        <v>2.945</v>
      </c>
      <c r="M257">
        <v>3.125</v>
      </c>
      <c r="N257">
        <v>3.265</v>
      </c>
      <c r="O257">
        <v>3.36</v>
      </c>
      <c r="P257">
        <v>3.435</v>
      </c>
      <c r="Q257">
        <v>3.485</v>
      </c>
      <c r="S257">
        <v>3.57</v>
      </c>
    </row>
    <row r="258" spans="1:19" ht="12.75">
      <c r="A258" s="3">
        <v>38664</v>
      </c>
      <c r="B258">
        <v>1.47</v>
      </c>
      <c r="C258">
        <v>1.475</v>
      </c>
      <c r="D258">
        <v>1.5</v>
      </c>
      <c r="E258">
        <v>1.555</v>
      </c>
      <c r="F258">
        <v>1.755</v>
      </c>
      <c r="G258">
        <v>1.915</v>
      </c>
      <c r="H258">
        <v>2.09</v>
      </c>
      <c r="I258">
        <v>2.6</v>
      </c>
      <c r="J258">
        <v>2.795</v>
      </c>
      <c r="K258">
        <v>2.895</v>
      </c>
      <c r="L258">
        <v>2.93</v>
      </c>
      <c r="M258">
        <v>3.105</v>
      </c>
      <c r="N258">
        <v>3.245</v>
      </c>
      <c r="O258">
        <v>3.34</v>
      </c>
      <c r="P258">
        <v>3.415</v>
      </c>
      <c r="Q258">
        <v>3.465</v>
      </c>
      <c r="S258">
        <v>3.55</v>
      </c>
    </row>
    <row r="259" spans="1:19" ht="12.75">
      <c r="A259" s="3">
        <v>38665</v>
      </c>
      <c r="B259">
        <v>1.47</v>
      </c>
      <c r="C259">
        <v>1.47</v>
      </c>
      <c r="D259">
        <v>1.5</v>
      </c>
      <c r="E259">
        <v>1.56</v>
      </c>
      <c r="F259">
        <v>1.765</v>
      </c>
      <c r="G259">
        <v>1.925</v>
      </c>
      <c r="H259">
        <v>2.065</v>
      </c>
      <c r="I259">
        <v>2.63</v>
      </c>
      <c r="J259">
        <v>2.825</v>
      </c>
      <c r="K259">
        <v>2.99</v>
      </c>
      <c r="L259">
        <v>2.96</v>
      </c>
      <c r="M259">
        <v>3.135</v>
      </c>
      <c r="N259">
        <v>3.28</v>
      </c>
      <c r="O259">
        <v>3.375</v>
      </c>
      <c r="P259">
        <v>3.445</v>
      </c>
      <c r="Q259">
        <v>3.495</v>
      </c>
      <c r="S259">
        <v>3.58</v>
      </c>
    </row>
    <row r="260" spans="1:19" ht="12.75">
      <c r="A260" s="3">
        <v>38666</v>
      </c>
      <c r="B260">
        <v>1.47</v>
      </c>
      <c r="C260">
        <v>1.475</v>
      </c>
      <c r="D260">
        <v>1.5</v>
      </c>
      <c r="E260">
        <v>1.555</v>
      </c>
      <c r="F260">
        <v>1.755</v>
      </c>
      <c r="G260">
        <v>1.91</v>
      </c>
      <c r="H260">
        <v>2.04</v>
      </c>
      <c r="I260">
        <v>2.6</v>
      </c>
      <c r="J260">
        <v>2.8</v>
      </c>
      <c r="K260">
        <v>2.77</v>
      </c>
      <c r="L260">
        <v>2.94</v>
      </c>
      <c r="M260">
        <v>3.115</v>
      </c>
      <c r="N260">
        <v>3.265</v>
      </c>
      <c r="O260">
        <v>3.365</v>
      </c>
      <c r="P260">
        <v>3.445</v>
      </c>
      <c r="Q260">
        <v>3.495</v>
      </c>
      <c r="S260">
        <v>3.575</v>
      </c>
    </row>
    <row r="261" spans="1:19" ht="12.75">
      <c r="A261" s="3">
        <v>38667</v>
      </c>
      <c r="B261">
        <v>1.475</v>
      </c>
      <c r="C261">
        <v>1.48</v>
      </c>
      <c r="D261">
        <v>1.505</v>
      </c>
      <c r="E261">
        <v>1.565</v>
      </c>
      <c r="F261">
        <v>1.76</v>
      </c>
      <c r="G261">
        <v>1.915</v>
      </c>
      <c r="H261">
        <v>2.02</v>
      </c>
      <c r="I261">
        <v>2.59</v>
      </c>
      <c r="J261">
        <v>2.785</v>
      </c>
      <c r="K261">
        <v>2.75</v>
      </c>
      <c r="L261">
        <v>2.92</v>
      </c>
      <c r="M261">
        <v>3.095</v>
      </c>
      <c r="N261">
        <v>3.245</v>
      </c>
      <c r="O261">
        <v>3.345</v>
      </c>
      <c r="P261">
        <v>3.42</v>
      </c>
      <c r="Q261">
        <v>3.47</v>
      </c>
      <c r="S261">
        <v>3.55</v>
      </c>
    </row>
    <row r="262" spans="1:19" ht="12.75">
      <c r="A262" s="3">
        <v>38670</v>
      </c>
      <c r="B262">
        <v>1.465</v>
      </c>
      <c r="C262">
        <v>1.47</v>
      </c>
      <c r="D262">
        <v>1.49</v>
      </c>
      <c r="E262">
        <v>1.56</v>
      </c>
      <c r="F262">
        <v>1.76</v>
      </c>
      <c r="G262">
        <v>1.91</v>
      </c>
      <c r="H262">
        <v>2.015</v>
      </c>
      <c r="I262">
        <v>2.58</v>
      </c>
      <c r="J262">
        <v>2.775</v>
      </c>
      <c r="K262">
        <v>2.875</v>
      </c>
      <c r="L262">
        <v>2.905</v>
      </c>
      <c r="M262">
        <v>3.075</v>
      </c>
      <c r="N262">
        <v>3.225</v>
      </c>
      <c r="O262">
        <v>3.325</v>
      </c>
      <c r="P262">
        <v>3.405</v>
      </c>
      <c r="Q262">
        <v>3.455</v>
      </c>
      <c r="S262">
        <v>3.53</v>
      </c>
    </row>
    <row r="263" spans="1:19" ht="12.75">
      <c r="A263" s="3">
        <v>38671</v>
      </c>
      <c r="B263">
        <v>1.485</v>
      </c>
      <c r="C263">
        <v>1.47</v>
      </c>
      <c r="D263">
        <v>1.5</v>
      </c>
      <c r="E263">
        <v>1.565</v>
      </c>
      <c r="F263">
        <v>1.765</v>
      </c>
      <c r="G263">
        <v>1.92</v>
      </c>
      <c r="H263">
        <v>2.01</v>
      </c>
      <c r="I263">
        <v>2.595</v>
      </c>
      <c r="J263">
        <v>2.785</v>
      </c>
      <c r="K263">
        <v>2.885</v>
      </c>
      <c r="L263">
        <v>2.92</v>
      </c>
      <c r="M263">
        <v>3.095</v>
      </c>
      <c r="N263">
        <v>3.245</v>
      </c>
      <c r="O263">
        <v>3.345</v>
      </c>
      <c r="P263">
        <v>3.425</v>
      </c>
      <c r="Q263">
        <v>3.475</v>
      </c>
      <c r="S263">
        <v>3.555</v>
      </c>
    </row>
    <row r="264" spans="1:19" ht="12.75">
      <c r="A264" s="3">
        <v>38672</v>
      </c>
      <c r="B264">
        <v>1.47</v>
      </c>
      <c r="C264">
        <v>1.47</v>
      </c>
      <c r="D264">
        <v>1.5</v>
      </c>
      <c r="E264">
        <v>1.56</v>
      </c>
      <c r="F264">
        <v>1.75</v>
      </c>
      <c r="G264">
        <v>1.91</v>
      </c>
      <c r="H264">
        <v>2.025</v>
      </c>
      <c r="I264">
        <v>2.555</v>
      </c>
      <c r="J264">
        <v>2.735</v>
      </c>
      <c r="K264">
        <v>2.835</v>
      </c>
      <c r="L264">
        <v>2.865</v>
      </c>
      <c r="M264">
        <v>3.04</v>
      </c>
      <c r="N264">
        <v>3.18</v>
      </c>
      <c r="O264">
        <v>3.28</v>
      </c>
      <c r="P264">
        <v>3.36</v>
      </c>
      <c r="Q264">
        <v>3.41</v>
      </c>
      <c r="S264">
        <v>3.48</v>
      </c>
    </row>
    <row r="265" spans="1:19" ht="12.75">
      <c r="A265" s="3">
        <v>38673</v>
      </c>
      <c r="B265">
        <v>1.485</v>
      </c>
      <c r="C265">
        <v>1.455</v>
      </c>
      <c r="D265">
        <v>1.505</v>
      </c>
      <c r="E265">
        <v>1.565</v>
      </c>
      <c r="F265">
        <v>1.765</v>
      </c>
      <c r="G265">
        <v>1.92</v>
      </c>
      <c r="H265">
        <v>2.03</v>
      </c>
      <c r="I265">
        <v>2.585</v>
      </c>
      <c r="J265">
        <v>2.77</v>
      </c>
      <c r="K265">
        <v>2.94</v>
      </c>
      <c r="L265">
        <v>2.9</v>
      </c>
      <c r="M265">
        <v>3.07</v>
      </c>
      <c r="N265">
        <v>3.2</v>
      </c>
      <c r="O265">
        <v>3.29</v>
      </c>
      <c r="P265">
        <v>3.37</v>
      </c>
      <c r="Q265">
        <v>3.415</v>
      </c>
      <c r="S265">
        <v>3.485</v>
      </c>
    </row>
    <row r="266" spans="1:19" ht="12.75">
      <c r="A266" s="3">
        <v>38674</v>
      </c>
      <c r="B266">
        <v>1.48</v>
      </c>
      <c r="C266">
        <v>1.455</v>
      </c>
      <c r="D266">
        <v>1.52</v>
      </c>
      <c r="E266">
        <v>1.585</v>
      </c>
      <c r="F266">
        <v>1.785</v>
      </c>
      <c r="G266">
        <v>1.95</v>
      </c>
      <c r="H266">
        <v>2.04</v>
      </c>
      <c r="I266">
        <v>2.655</v>
      </c>
      <c r="J266">
        <v>2.85</v>
      </c>
      <c r="K266">
        <v>2.95</v>
      </c>
      <c r="L266">
        <v>2.985</v>
      </c>
      <c r="M266">
        <v>3.155</v>
      </c>
      <c r="N266">
        <v>3.27</v>
      </c>
      <c r="O266">
        <v>3.355</v>
      </c>
      <c r="P266">
        <v>3.435</v>
      </c>
      <c r="Q266">
        <v>3.48</v>
      </c>
      <c r="S266">
        <v>3.55</v>
      </c>
    </row>
    <row r="267" spans="1:19" ht="12.75">
      <c r="A267" s="3">
        <v>38677</v>
      </c>
      <c r="B267">
        <v>1.48</v>
      </c>
      <c r="C267">
        <v>1.45</v>
      </c>
      <c r="D267">
        <v>1.515</v>
      </c>
      <c r="E267">
        <v>1.575</v>
      </c>
      <c r="F267">
        <v>1.775</v>
      </c>
      <c r="G267">
        <v>1.94</v>
      </c>
      <c r="H267">
        <v>2.04</v>
      </c>
      <c r="I267">
        <v>2.615</v>
      </c>
      <c r="J267">
        <v>2.805</v>
      </c>
      <c r="K267">
        <v>2.905</v>
      </c>
      <c r="L267">
        <v>2.94</v>
      </c>
      <c r="M267">
        <v>3.11</v>
      </c>
      <c r="N267">
        <v>3.235</v>
      </c>
      <c r="O267">
        <v>3.315</v>
      </c>
      <c r="P267">
        <v>3.39</v>
      </c>
      <c r="Q267">
        <v>3.435</v>
      </c>
      <c r="S267">
        <v>3.51</v>
      </c>
    </row>
    <row r="268" spans="1:19" ht="12.75">
      <c r="A268" s="3">
        <v>38678</v>
      </c>
      <c r="B268">
        <v>1.475</v>
      </c>
      <c r="C268">
        <v>1.445</v>
      </c>
      <c r="D268">
        <v>1.525</v>
      </c>
      <c r="E268">
        <v>1.585</v>
      </c>
      <c r="F268">
        <v>1.775</v>
      </c>
      <c r="G268">
        <v>1.955</v>
      </c>
      <c r="H268">
        <v>2.015</v>
      </c>
      <c r="I268">
        <v>2.635</v>
      </c>
      <c r="J268">
        <v>2.82</v>
      </c>
      <c r="K268">
        <v>2.92</v>
      </c>
      <c r="L268">
        <v>2.95</v>
      </c>
      <c r="M268">
        <v>3.115</v>
      </c>
      <c r="N268">
        <v>3.24</v>
      </c>
      <c r="O268">
        <v>3.315</v>
      </c>
      <c r="P268">
        <v>3.39</v>
      </c>
      <c r="Q268">
        <v>3.43</v>
      </c>
      <c r="S268">
        <v>3.5</v>
      </c>
    </row>
    <row r="269" spans="1:19" ht="12.75">
      <c r="A269" s="3">
        <v>38679</v>
      </c>
      <c r="B269">
        <v>1.49</v>
      </c>
      <c r="C269">
        <v>1.445</v>
      </c>
      <c r="D269">
        <v>1.515</v>
      </c>
      <c r="E269">
        <v>1.575</v>
      </c>
      <c r="F269">
        <v>1.765</v>
      </c>
      <c r="G269">
        <v>1.93</v>
      </c>
      <c r="H269">
        <v>2.05</v>
      </c>
      <c r="I269">
        <v>2.62</v>
      </c>
      <c r="J269">
        <v>2.8</v>
      </c>
      <c r="K269">
        <v>2.97</v>
      </c>
      <c r="L269">
        <v>2.925</v>
      </c>
      <c r="M269">
        <v>3.09</v>
      </c>
      <c r="N269">
        <v>3.22</v>
      </c>
      <c r="O269">
        <v>3.3</v>
      </c>
      <c r="P269">
        <v>3.375</v>
      </c>
      <c r="Q269">
        <v>3.42</v>
      </c>
      <c r="S269">
        <v>3.49</v>
      </c>
    </row>
    <row r="270" spans="1:19" ht="12.75">
      <c r="A270" s="3">
        <v>38680</v>
      </c>
      <c r="B270">
        <v>1.495</v>
      </c>
      <c r="C270">
        <v>1.455</v>
      </c>
      <c r="D270">
        <v>1.515</v>
      </c>
      <c r="E270">
        <v>1.57</v>
      </c>
      <c r="F270">
        <v>1.755</v>
      </c>
      <c r="G270">
        <v>1.91</v>
      </c>
      <c r="H270">
        <v>2.045</v>
      </c>
      <c r="I270">
        <v>2.57</v>
      </c>
      <c r="J270">
        <v>2.74</v>
      </c>
      <c r="K270">
        <v>2.84</v>
      </c>
      <c r="L270">
        <v>2.865</v>
      </c>
      <c r="M270">
        <v>3.035</v>
      </c>
      <c r="N270">
        <v>3.165</v>
      </c>
      <c r="O270">
        <v>3.245</v>
      </c>
      <c r="P270">
        <v>3.32</v>
      </c>
      <c r="Q270">
        <v>3.365</v>
      </c>
      <c r="S270">
        <v>3.43</v>
      </c>
    </row>
    <row r="271" spans="1:19" ht="12.75">
      <c r="A271" s="3">
        <v>38681</v>
      </c>
      <c r="B271">
        <v>1.5</v>
      </c>
      <c r="C271">
        <v>1.46</v>
      </c>
      <c r="D271">
        <v>1.54</v>
      </c>
      <c r="E271">
        <v>1.585</v>
      </c>
      <c r="F271">
        <v>1.785</v>
      </c>
      <c r="G271">
        <v>1.95</v>
      </c>
      <c r="H271">
        <v>2.065</v>
      </c>
      <c r="I271">
        <v>2.62</v>
      </c>
      <c r="J271">
        <v>2.79</v>
      </c>
      <c r="K271">
        <v>2.89</v>
      </c>
      <c r="L271">
        <v>2.91</v>
      </c>
      <c r="M271">
        <v>3.075</v>
      </c>
      <c r="N271">
        <v>3.2</v>
      </c>
      <c r="O271">
        <v>3.265</v>
      </c>
      <c r="P271">
        <v>3.345</v>
      </c>
      <c r="Q271">
        <v>3.385</v>
      </c>
      <c r="S271">
        <v>3.445</v>
      </c>
    </row>
    <row r="272" spans="1:19" ht="12.75">
      <c r="A272" s="3">
        <v>38684</v>
      </c>
      <c r="B272">
        <v>1.505</v>
      </c>
      <c r="C272">
        <v>1.46</v>
      </c>
      <c r="D272">
        <v>1.545</v>
      </c>
      <c r="E272">
        <v>1.595</v>
      </c>
      <c r="F272">
        <v>1.785</v>
      </c>
      <c r="G272">
        <v>1.95</v>
      </c>
      <c r="H272">
        <v>2.11</v>
      </c>
      <c r="I272">
        <v>2.625</v>
      </c>
      <c r="J272">
        <v>2.79</v>
      </c>
      <c r="K272">
        <v>2.785</v>
      </c>
      <c r="L272">
        <v>2.91</v>
      </c>
      <c r="M272">
        <v>3.075</v>
      </c>
      <c r="N272">
        <v>3.195</v>
      </c>
      <c r="O272">
        <v>3.265</v>
      </c>
      <c r="P272">
        <v>3.34</v>
      </c>
      <c r="Q272">
        <v>3.38</v>
      </c>
      <c r="S272">
        <v>3.435</v>
      </c>
    </row>
    <row r="273" spans="1:19" ht="12.75">
      <c r="A273" s="3">
        <v>38685</v>
      </c>
      <c r="B273">
        <v>1.505</v>
      </c>
      <c r="C273">
        <v>1.46</v>
      </c>
      <c r="D273">
        <v>1.545</v>
      </c>
      <c r="E273">
        <v>1.605</v>
      </c>
      <c r="F273">
        <v>1.79</v>
      </c>
      <c r="G273">
        <v>1.96</v>
      </c>
      <c r="H273">
        <v>2.11</v>
      </c>
      <c r="I273">
        <v>2.635</v>
      </c>
      <c r="J273">
        <v>2.8</v>
      </c>
      <c r="K273">
        <v>2.9</v>
      </c>
      <c r="L273">
        <v>2.915</v>
      </c>
      <c r="M273">
        <v>3.075</v>
      </c>
      <c r="N273">
        <v>3.2</v>
      </c>
      <c r="O273">
        <v>3.28</v>
      </c>
      <c r="P273">
        <v>3.355</v>
      </c>
      <c r="Q273">
        <v>3.395</v>
      </c>
      <c r="S273">
        <v>3.45</v>
      </c>
    </row>
    <row r="274" spans="1:19" ht="12.75">
      <c r="A274" s="3">
        <v>38686</v>
      </c>
      <c r="B274">
        <v>1.505</v>
      </c>
      <c r="C274">
        <v>1.47</v>
      </c>
      <c r="D274">
        <v>1.57</v>
      </c>
      <c r="E274">
        <v>1.62</v>
      </c>
      <c r="F274">
        <v>1.815</v>
      </c>
      <c r="G274">
        <v>1.975</v>
      </c>
      <c r="H274">
        <v>2.06</v>
      </c>
      <c r="I274">
        <v>2.655</v>
      </c>
      <c r="J274">
        <v>2.825</v>
      </c>
      <c r="K274">
        <v>2.805</v>
      </c>
      <c r="L274">
        <v>2.945</v>
      </c>
      <c r="M274">
        <v>3.105</v>
      </c>
      <c r="N274">
        <v>3.235</v>
      </c>
      <c r="O274">
        <v>3.31</v>
      </c>
      <c r="P274">
        <v>3.385</v>
      </c>
      <c r="Q274">
        <v>3.425</v>
      </c>
      <c r="S274">
        <v>3.48</v>
      </c>
    </row>
    <row r="275" spans="1:19" ht="12.75">
      <c r="A275" s="3">
        <v>38687</v>
      </c>
      <c r="B275">
        <v>1.46</v>
      </c>
      <c r="C275">
        <v>1.57</v>
      </c>
      <c r="D275">
        <v>1.615</v>
      </c>
      <c r="E275">
        <v>1.81</v>
      </c>
      <c r="F275">
        <v>1.955</v>
      </c>
      <c r="G275">
        <v>2.1</v>
      </c>
      <c r="H275">
        <v>2.025</v>
      </c>
      <c r="I275">
        <v>2.64</v>
      </c>
      <c r="J275">
        <v>2.805</v>
      </c>
      <c r="K275">
        <v>2.79</v>
      </c>
      <c r="L275">
        <v>2.925</v>
      </c>
      <c r="M275">
        <v>3.08</v>
      </c>
      <c r="N275">
        <v>3.205</v>
      </c>
      <c r="O275">
        <v>3.28</v>
      </c>
      <c r="P275">
        <v>3.35</v>
      </c>
      <c r="Q275">
        <v>3.39</v>
      </c>
      <c r="S275">
        <v>3.445</v>
      </c>
    </row>
    <row r="276" spans="1:19" ht="12.75">
      <c r="A276" s="3">
        <v>38688</v>
      </c>
      <c r="B276">
        <v>1.48</v>
      </c>
      <c r="C276">
        <v>1.6</v>
      </c>
      <c r="D276">
        <v>1.66</v>
      </c>
      <c r="E276">
        <v>1.87</v>
      </c>
      <c r="F276">
        <v>2.03</v>
      </c>
      <c r="G276">
        <v>2.18</v>
      </c>
      <c r="H276">
        <v>2.005</v>
      </c>
      <c r="I276">
        <v>2.705</v>
      </c>
      <c r="J276">
        <v>2.86</v>
      </c>
      <c r="K276">
        <v>3.01</v>
      </c>
      <c r="L276">
        <v>2.975</v>
      </c>
      <c r="M276">
        <v>3.125</v>
      </c>
      <c r="N276">
        <v>3.245</v>
      </c>
      <c r="O276">
        <v>3.31</v>
      </c>
      <c r="P276">
        <v>3.385</v>
      </c>
      <c r="Q276">
        <v>3.425</v>
      </c>
      <c r="S276">
        <v>3.48</v>
      </c>
    </row>
    <row r="277" spans="1:19" ht="12.75">
      <c r="A277" s="3">
        <v>38691</v>
      </c>
      <c r="B277">
        <v>1.46</v>
      </c>
      <c r="C277">
        <v>1.6</v>
      </c>
      <c r="D277">
        <v>1.695</v>
      </c>
      <c r="E277">
        <v>1.91</v>
      </c>
      <c r="F277">
        <v>2.08</v>
      </c>
      <c r="G277">
        <v>2.22</v>
      </c>
      <c r="H277">
        <v>1.995</v>
      </c>
      <c r="I277">
        <v>2.75</v>
      </c>
      <c r="J277">
        <v>2.91</v>
      </c>
      <c r="K277">
        <v>3.015</v>
      </c>
      <c r="L277">
        <v>3.025</v>
      </c>
      <c r="M277">
        <v>3.175</v>
      </c>
      <c r="N277">
        <v>3.295</v>
      </c>
      <c r="O277">
        <v>3.36</v>
      </c>
      <c r="P277">
        <v>3.43</v>
      </c>
      <c r="Q277">
        <v>3.47</v>
      </c>
      <c r="S277">
        <v>3.52</v>
      </c>
    </row>
    <row r="278" spans="1:19" ht="12.75">
      <c r="A278" s="3">
        <v>38692</v>
      </c>
      <c r="B278">
        <v>1.48</v>
      </c>
      <c r="C278">
        <v>1.625</v>
      </c>
      <c r="D278">
        <v>1.705</v>
      </c>
      <c r="E278">
        <v>1.93</v>
      </c>
      <c r="F278">
        <v>2.1</v>
      </c>
      <c r="G278">
        <v>2.245</v>
      </c>
      <c r="H278">
        <v>2.015</v>
      </c>
      <c r="I278">
        <v>2.76</v>
      </c>
      <c r="J278">
        <v>2.91</v>
      </c>
      <c r="K278">
        <v>3.015</v>
      </c>
      <c r="L278">
        <v>3.015</v>
      </c>
      <c r="M278">
        <v>3.165</v>
      </c>
      <c r="N278">
        <v>3.285</v>
      </c>
      <c r="O278">
        <v>3.355</v>
      </c>
      <c r="P278">
        <v>3.42</v>
      </c>
      <c r="Q278">
        <v>3.46</v>
      </c>
      <c r="S278">
        <v>3.5</v>
      </c>
    </row>
    <row r="279" spans="1:19" ht="12.75">
      <c r="A279" s="3">
        <v>38693</v>
      </c>
      <c r="B279">
        <v>1.48</v>
      </c>
      <c r="C279">
        <v>1.615</v>
      </c>
      <c r="D279">
        <v>1.69</v>
      </c>
      <c r="E279">
        <v>1.92</v>
      </c>
      <c r="F279">
        <v>2.095</v>
      </c>
      <c r="G279">
        <v>2.235</v>
      </c>
      <c r="H279">
        <v>2.005</v>
      </c>
      <c r="I279">
        <v>2.75</v>
      </c>
      <c r="J279">
        <v>2.905</v>
      </c>
      <c r="K279">
        <v>3.005</v>
      </c>
      <c r="L279">
        <v>3.015</v>
      </c>
      <c r="M279">
        <v>3.17</v>
      </c>
      <c r="N279">
        <v>3.28</v>
      </c>
      <c r="O279">
        <v>3.345</v>
      </c>
      <c r="P279">
        <v>3.415</v>
      </c>
      <c r="Q279">
        <v>3.45</v>
      </c>
      <c r="S279">
        <v>3.495</v>
      </c>
    </row>
    <row r="280" spans="1:19" ht="12.75">
      <c r="A280" s="3">
        <v>38694</v>
      </c>
      <c r="B280">
        <v>1.485</v>
      </c>
      <c r="C280">
        <v>1.63</v>
      </c>
      <c r="D280">
        <v>1.7</v>
      </c>
      <c r="E280">
        <v>1.945</v>
      </c>
      <c r="F280">
        <v>2.115</v>
      </c>
      <c r="G280">
        <v>2.26</v>
      </c>
      <c r="H280">
        <v>1.985</v>
      </c>
      <c r="I280">
        <v>2.77</v>
      </c>
      <c r="J280">
        <v>2.92</v>
      </c>
      <c r="K280">
        <v>3.02</v>
      </c>
      <c r="L280">
        <v>3.025</v>
      </c>
      <c r="M280">
        <v>3.175</v>
      </c>
      <c r="N280">
        <v>3.275</v>
      </c>
      <c r="O280">
        <v>3.335</v>
      </c>
      <c r="P280">
        <v>3.4</v>
      </c>
      <c r="Q280">
        <v>3.435</v>
      </c>
      <c r="S280">
        <v>3.47</v>
      </c>
    </row>
    <row r="281" spans="1:19" ht="12.75">
      <c r="A281" s="3">
        <v>38695</v>
      </c>
      <c r="B281">
        <v>1.48</v>
      </c>
      <c r="C281">
        <v>1.63</v>
      </c>
      <c r="D281">
        <v>1.71</v>
      </c>
      <c r="E281">
        <v>1.945</v>
      </c>
      <c r="F281">
        <v>2.115</v>
      </c>
      <c r="G281">
        <v>2.26</v>
      </c>
      <c r="H281">
        <v>2</v>
      </c>
      <c r="I281">
        <v>2.79</v>
      </c>
      <c r="J281">
        <v>2.96</v>
      </c>
      <c r="K281">
        <v>3.105</v>
      </c>
      <c r="L281">
        <v>3.065</v>
      </c>
      <c r="M281">
        <v>3.215</v>
      </c>
      <c r="N281">
        <v>3.325</v>
      </c>
      <c r="O281">
        <v>3.39</v>
      </c>
      <c r="P281">
        <v>3.455</v>
      </c>
      <c r="Q281">
        <v>3.485</v>
      </c>
      <c r="S281">
        <v>3.525</v>
      </c>
    </row>
    <row r="282" spans="1:19" ht="12.75">
      <c r="A282" s="3">
        <v>38698</v>
      </c>
      <c r="B282">
        <v>1.45</v>
      </c>
      <c r="C282">
        <v>1.615</v>
      </c>
      <c r="D282">
        <v>1.705</v>
      </c>
      <c r="E282">
        <v>1.95</v>
      </c>
      <c r="F282">
        <v>2.125</v>
      </c>
      <c r="G282">
        <v>2.265</v>
      </c>
      <c r="H282">
        <v>2.06</v>
      </c>
      <c r="I282">
        <v>2.785</v>
      </c>
      <c r="J282">
        <v>2.945</v>
      </c>
      <c r="K282">
        <v>2.905</v>
      </c>
      <c r="L282">
        <v>3.06</v>
      </c>
      <c r="M282">
        <v>3.205</v>
      </c>
      <c r="N282">
        <v>3.32</v>
      </c>
      <c r="O282">
        <v>3.38</v>
      </c>
      <c r="P282">
        <v>3.445</v>
      </c>
      <c r="Q282">
        <v>3.475</v>
      </c>
      <c r="S282">
        <v>3.515</v>
      </c>
    </row>
    <row r="283" spans="1:19" ht="12.75">
      <c r="A283" s="3">
        <v>38699</v>
      </c>
      <c r="B283">
        <v>1.45</v>
      </c>
      <c r="C283">
        <v>1.62</v>
      </c>
      <c r="D283">
        <v>1.705</v>
      </c>
      <c r="E283">
        <v>1.945</v>
      </c>
      <c r="F283">
        <v>2.11</v>
      </c>
      <c r="G283">
        <v>2.26</v>
      </c>
      <c r="H283">
        <v>2.05</v>
      </c>
      <c r="I283">
        <v>2.755</v>
      </c>
      <c r="J283">
        <v>2.915</v>
      </c>
      <c r="K283">
        <v>2.88</v>
      </c>
      <c r="L283">
        <v>3.03</v>
      </c>
      <c r="M283">
        <v>3.175</v>
      </c>
      <c r="N283">
        <v>3.295</v>
      </c>
      <c r="O283">
        <v>3.36</v>
      </c>
      <c r="P283">
        <v>3.425</v>
      </c>
      <c r="Q283">
        <v>3.455</v>
      </c>
      <c r="S283">
        <v>3.5</v>
      </c>
    </row>
    <row r="284" spans="1:19" ht="12.75">
      <c r="A284" s="3">
        <v>38700</v>
      </c>
      <c r="B284">
        <v>1.475</v>
      </c>
      <c r="C284">
        <v>1.615</v>
      </c>
      <c r="D284">
        <v>1.695</v>
      </c>
      <c r="E284">
        <v>1.93</v>
      </c>
      <c r="F284">
        <v>2.095</v>
      </c>
      <c r="G284">
        <v>2.24</v>
      </c>
      <c r="H284">
        <v>2.07</v>
      </c>
      <c r="I284">
        <v>2.725</v>
      </c>
      <c r="J284">
        <v>2.885</v>
      </c>
      <c r="K284">
        <v>2.85</v>
      </c>
      <c r="L284">
        <v>2.995</v>
      </c>
      <c r="M284">
        <v>3.13</v>
      </c>
      <c r="N284">
        <v>3.25</v>
      </c>
      <c r="O284">
        <v>3.315</v>
      </c>
      <c r="P284">
        <v>3.375</v>
      </c>
      <c r="Q284">
        <v>3.41</v>
      </c>
      <c r="S284">
        <v>3.45</v>
      </c>
    </row>
    <row r="285" spans="1:19" ht="12.75">
      <c r="A285" s="3">
        <v>38701</v>
      </c>
      <c r="B285">
        <v>1.46</v>
      </c>
      <c r="C285">
        <v>1.61</v>
      </c>
      <c r="D285">
        <v>1.69</v>
      </c>
      <c r="E285">
        <v>1.94</v>
      </c>
      <c r="F285">
        <v>2.105</v>
      </c>
      <c r="G285">
        <v>2.25</v>
      </c>
      <c r="H285">
        <v>2.075</v>
      </c>
      <c r="I285">
        <v>2.745</v>
      </c>
      <c r="J285">
        <v>2.895</v>
      </c>
      <c r="K285">
        <v>2.995</v>
      </c>
      <c r="L285">
        <v>3.005</v>
      </c>
      <c r="M285">
        <v>3.14</v>
      </c>
      <c r="N285">
        <v>3.24</v>
      </c>
      <c r="O285">
        <v>3.285</v>
      </c>
      <c r="P285">
        <v>3.34</v>
      </c>
      <c r="Q285">
        <v>3.365</v>
      </c>
      <c r="S285">
        <v>3.405</v>
      </c>
    </row>
    <row r="286" spans="1:19" ht="12.75">
      <c r="A286" s="3">
        <v>38702</v>
      </c>
      <c r="B286">
        <v>1.46</v>
      </c>
      <c r="C286">
        <v>1.61</v>
      </c>
      <c r="D286">
        <v>1.695</v>
      </c>
      <c r="E286">
        <v>1.945</v>
      </c>
      <c r="F286">
        <v>2.115</v>
      </c>
      <c r="G286">
        <v>2.255</v>
      </c>
      <c r="H286">
        <v>2.085</v>
      </c>
      <c r="I286">
        <v>2.76</v>
      </c>
      <c r="J286">
        <v>2.91</v>
      </c>
      <c r="K286">
        <v>3.01</v>
      </c>
      <c r="L286">
        <v>3.015</v>
      </c>
      <c r="M286">
        <v>3.145</v>
      </c>
      <c r="N286">
        <v>3.24</v>
      </c>
      <c r="O286">
        <v>3.285</v>
      </c>
      <c r="P286">
        <v>3.335</v>
      </c>
      <c r="Q286">
        <v>3.36</v>
      </c>
      <c r="S286">
        <v>3.395</v>
      </c>
    </row>
    <row r="287" spans="1:19" ht="12.75">
      <c r="A287" s="3">
        <v>38705</v>
      </c>
      <c r="B287">
        <v>1.47</v>
      </c>
      <c r="C287">
        <v>1.615</v>
      </c>
      <c r="D287">
        <v>1.69</v>
      </c>
      <c r="E287">
        <v>1.94</v>
      </c>
      <c r="F287">
        <v>2.1</v>
      </c>
      <c r="G287">
        <v>2.24</v>
      </c>
      <c r="H287">
        <v>2.085</v>
      </c>
      <c r="I287">
        <v>2.735</v>
      </c>
      <c r="J287">
        <v>2.885</v>
      </c>
      <c r="K287">
        <v>2.985</v>
      </c>
      <c r="L287">
        <v>2.985</v>
      </c>
      <c r="M287">
        <v>3.115</v>
      </c>
      <c r="N287">
        <v>3.21</v>
      </c>
      <c r="O287">
        <v>3.26</v>
      </c>
      <c r="P287">
        <v>3.31</v>
      </c>
      <c r="Q287">
        <v>3.335</v>
      </c>
      <c r="S287">
        <v>3.37</v>
      </c>
    </row>
    <row r="288" spans="1:19" ht="12.75">
      <c r="A288" s="3">
        <v>38706</v>
      </c>
      <c r="B288">
        <v>1.465</v>
      </c>
      <c r="C288">
        <v>1.62</v>
      </c>
      <c r="D288">
        <v>1.69</v>
      </c>
      <c r="E288">
        <v>1.94</v>
      </c>
      <c r="F288">
        <v>2.1</v>
      </c>
      <c r="G288">
        <v>2.235</v>
      </c>
      <c r="H288">
        <v>2.06</v>
      </c>
      <c r="I288">
        <v>2.74</v>
      </c>
      <c r="J288">
        <v>2.89</v>
      </c>
      <c r="K288">
        <v>2.99</v>
      </c>
      <c r="L288">
        <v>2.995</v>
      </c>
      <c r="M288">
        <v>3.125</v>
      </c>
      <c r="N288">
        <v>3.225</v>
      </c>
      <c r="O288">
        <v>3.275</v>
      </c>
      <c r="P288">
        <v>3.32</v>
      </c>
      <c r="Q288">
        <v>3.35</v>
      </c>
      <c r="S288">
        <v>3.38</v>
      </c>
    </row>
    <row r="289" spans="1:19" ht="12.75">
      <c r="A289" s="3">
        <v>38707</v>
      </c>
      <c r="B289">
        <v>1.465</v>
      </c>
      <c r="C289">
        <v>1.62</v>
      </c>
      <c r="D289">
        <v>1.685</v>
      </c>
      <c r="E289">
        <v>1.94</v>
      </c>
      <c r="F289">
        <v>2.1</v>
      </c>
      <c r="G289">
        <v>2.23</v>
      </c>
      <c r="H289">
        <v>2.035</v>
      </c>
      <c r="I289">
        <v>2.77</v>
      </c>
      <c r="J289">
        <v>2.93</v>
      </c>
      <c r="K289">
        <v>3.03</v>
      </c>
      <c r="L289">
        <v>3.045</v>
      </c>
      <c r="M289">
        <v>3.17</v>
      </c>
      <c r="N289">
        <v>3.27</v>
      </c>
      <c r="O289">
        <v>3.315</v>
      </c>
      <c r="P289">
        <v>3.365</v>
      </c>
      <c r="Q289">
        <v>3.395</v>
      </c>
      <c r="S289">
        <v>3.43</v>
      </c>
    </row>
    <row r="290" spans="1:19" ht="12.75">
      <c r="A290" s="3">
        <v>38708</v>
      </c>
      <c r="B290">
        <v>1.47</v>
      </c>
      <c r="C290">
        <v>1.615</v>
      </c>
      <c r="D290">
        <v>1.685</v>
      </c>
      <c r="E290">
        <v>1.94</v>
      </c>
      <c r="F290">
        <v>2.105</v>
      </c>
      <c r="G290">
        <v>2.24</v>
      </c>
      <c r="H290">
        <v>2.045</v>
      </c>
      <c r="I290">
        <v>2.79</v>
      </c>
      <c r="J290">
        <v>2.95</v>
      </c>
      <c r="K290">
        <v>3.095</v>
      </c>
      <c r="L290">
        <v>3.065</v>
      </c>
      <c r="M290">
        <v>3.19</v>
      </c>
      <c r="N290">
        <v>3.29</v>
      </c>
      <c r="O290">
        <v>3.335</v>
      </c>
      <c r="P290">
        <v>3.38</v>
      </c>
      <c r="Q290">
        <v>3.41</v>
      </c>
      <c r="S290">
        <v>3.445</v>
      </c>
    </row>
    <row r="291" spans="1:19" ht="12.75">
      <c r="A291" s="3">
        <v>38709</v>
      </c>
      <c r="B291">
        <v>1.475</v>
      </c>
      <c r="C291">
        <v>1.61</v>
      </c>
      <c r="D291">
        <v>1.665</v>
      </c>
      <c r="E291">
        <v>1.94</v>
      </c>
      <c r="F291">
        <v>2.11</v>
      </c>
      <c r="G291">
        <v>2.25</v>
      </c>
      <c r="H291">
        <v>2.095</v>
      </c>
      <c r="I291">
        <v>2.795</v>
      </c>
      <c r="J291">
        <v>2.955</v>
      </c>
      <c r="K291">
        <v>3.05</v>
      </c>
      <c r="L291">
        <v>3.065</v>
      </c>
      <c r="M291">
        <v>3.185</v>
      </c>
      <c r="N291">
        <v>3.275</v>
      </c>
      <c r="O291">
        <v>3.315</v>
      </c>
      <c r="P291">
        <v>3.355</v>
      </c>
      <c r="Q291">
        <v>3.385</v>
      </c>
      <c r="S291">
        <v>3.42</v>
      </c>
    </row>
    <row r="292" spans="1:19" ht="12.75">
      <c r="A292" s="3">
        <v>38713</v>
      </c>
      <c r="B292">
        <v>1.47</v>
      </c>
      <c r="C292">
        <v>1.61</v>
      </c>
      <c r="D292">
        <v>1.685</v>
      </c>
      <c r="E292">
        <v>1.94</v>
      </c>
      <c r="F292">
        <v>2.115</v>
      </c>
      <c r="G292">
        <v>2.25</v>
      </c>
      <c r="H292">
        <v>2.115</v>
      </c>
      <c r="I292">
        <v>2.79</v>
      </c>
      <c r="J292">
        <v>2.94</v>
      </c>
      <c r="K292">
        <v>3.04</v>
      </c>
      <c r="L292">
        <v>3.04</v>
      </c>
      <c r="M292">
        <v>3.15</v>
      </c>
      <c r="N292">
        <v>3.24</v>
      </c>
      <c r="O292">
        <v>3.275</v>
      </c>
      <c r="P292">
        <v>3.32</v>
      </c>
      <c r="Q292">
        <v>3.345</v>
      </c>
      <c r="S292">
        <v>3.38</v>
      </c>
    </row>
    <row r="293" spans="1:19" ht="12.75">
      <c r="A293" s="3">
        <v>38714</v>
      </c>
      <c r="B293">
        <v>1.48</v>
      </c>
      <c r="C293">
        <v>1.61</v>
      </c>
      <c r="D293">
        <v>1.67</v>
      </c>
      <c r="E293">
        <v>1.95</v>
      </c>
      <c r="F293">
        <v>2.115</v>
      </c>
      <c r="G293">
        <v>2.25</v>
      </c>
      <c r="H293">
        <v>2.13</v>
      </c>
      <c r="I293">
        <v>2.795</v>
      </c>
      <c r="J293">
        <v>2.94</v>
      </c>
      <c r="K293">
        <v>3.04</v>
      </c>
      <c r="L293">
        <v>3.035</v>
      </c>
      <c r="M293">
        <v>3.145</v>
      </c>
      <c r="N293">
        <v>3.24</v>
      </c>
      <c r="O293">
        <v>3.275</v>
      </c>
      <c r="P293">
        <v>3.32</v>
      </c>
      <c r="Q293">
        <v>3.345</v>
      </c>
      <c r="S293">
        <v>3.385</v>
      </c>
    </row>
    <row r="294" spans="1:19" ht="12.75">
      <c r="A294" s="3">
        <v>38715</v>
      </c>
      <c r="B294">
        <v>1.475</v>
      </c>
      <c r="C294">
        <v>1.615</v>
      </c>
      <c r="D294">
        <v>1.68</v>
      </c>
      <c r="E294">
        <v>1.955</v>
      </c>
      <c r="G294">
        <v>2.265</v>
      </c>
      <c r="H294">
        <v>2.185</v>
      </c>
      <c r="I294">
        <v>2.815</v>
      </c>
      <c r="J294">
        <v>2.96</v>
      </c>
      <c r="K294">
        <v>3.105</v>
      </c>
      <c r="L294">
        <v>3.055</v>
      </c>
      <c r="M294">
        <v>3.16</v>
      </c>
      <c r="N294">
        <v>3.25</v>
      </c>
      <c r="O294">
        <v>3.29</v>
      </c>
      <c r="S294">
        <v>3.375</v>
      </c>
    </row>
    <row r="295" spans="1:19" ht="12.75">
      <c r="A295" s="3">
        <v>38716</v>
      </c>
      <c r="B295">
        <v>1.48</v>
      </c>
      <c r="C295">
        <v>1.615</v>
      </c>
      <c r="D295">
        <v>1.685</v>
      </c>
      <c r="E295">
        <v>1.96</v>
      </c>
      <c r="F295">
        <v>2.14</v>
      </c>
      <c r="G295">
        <v>2.27</v>
      </c>
      <c r="H295">
        <v>2.185</v>
      </c>
      <c r="I295">
        <v>2.805</v>
      </c>
      <c r="J295">
        <v>2.955</v>
      </c>
      <c r="K295">
        <v>3.05</v>
      </c>
      <c r="L295">
        <v>3.04</v>
      </c>
      <c r="M295">
        <v>3.15</v>
      </c>
      <c r="N295">
        <v>3.24</v>
      </c>
      <c r="O295">
        <v>3.27</v>
      </c>
      <c r="P295">
        <v>3.3</v>
      </c>
      <c r="Q295">
        <v>3.335</v>
      </c>
      <c r="S295">
        <v>3.36</v>
      </c>
    </row>
    <row r="296" spans="1:19" ht="12.75">
      <c r="A296" s="3">
        <v>38719</v>
      </c>
      <c r="B296">
        <v>1.48</v>
      </c>
      <c r="C296">
        <v>1.625</v>
      </c>
      <c r="D296">
        <v>1.7</v>
      </c>
      <c r="E296">
        <v>1.965</v>
      </c>
      <c r="F296">
        <v>2.14</v>
      </c>
      <c r="G296">
        <v>2.28</v>
      </c>
      <c r="H296">
        <v>2.225</v>
      </c>
      <c r="I296">
        <v>2.84</v>
      </c>
      <c r="J296">
        <v>2.995</v>
      </c>
      <c r="K296">
        <v>3.095</v>
      </c>
      <c r="L296">
        <v>3.09</v>
      </c>
      <c r="M296">
        <v>3.2</v>
      </c>
      <c r="N296">
        <v>3.285</v>
      </c>
      <c r="O296">
        <v>3.31</v>
      </c>
      <c r="P296">
        <v>3.35</v>
      </c>
      <c r="Q296">
        <v>3.37</v>
      </c>
      <c r="S296">
        <v>3.395</v>
      </c>
    </row>
    <row r="297" spans="1:19" ht="12.75">
      <c r="A297" s="3">
        <v>38720</v>
      </c>
      <c r="B297">
        <v>1.49</v>
      </c>
      <c r="C297">
        <v>1.63</v>
      </c>
      <c r="D297">
        <v>1.7</v>
      </c>
      <c r="E297">
        <v>1.97</v>
      </c>
      <c r="F297">
        <v>2.135</v>
      </c>
      <c r="G297">
        <v>2.275</v>
      </c>
      <c r="H297">
        <v>2.195</v>
      </c>
      <c r="I297">
        <v>2.82</v>
      </c>
      <c r="J297">
        <v>2.98</v>
      </c>
      <c r="K297">
        <v>3.075</v>
      </c>
      <c r="L297">
        <v>3.07</v>
      </c>
      <c r="M297">
        <v>3.175</v>
      </c>
      <c r="N297">
        <v>3.265</v>
      </c>
      <c r="O297">
        <v>3.305</v>
      </c>
      <c r="P297">
        <v>3.335</v>
      </c>
      <c r="Q297">
        <v>3.36</v>
      </c>
      <c r="S297">
        <v>3.385</v>
      </c>
    </row>
    <row r="298" spans="1:19" ht="12.75">
      <c r="A298" s="3">
        <v>38721</v>
      </c>
      <c r="B298">
        <v>1.5</v>
      </c>
      <c r="C298">
        <v>1.635</v>
      </c>
      <c r="D298">
        <v>1.725</v>
      </c>
      <c r="E298">
        <v>1.965</v>
      </c>
      <c r="F298">
        <v>2.135</v>
      </c>
      <c r="G298">
        <v>2.27</v>
      </c>
      <c r="H298">
        <v>2.18</v>
      </c>
      <c r="I298">
        <v>2.755</v>
      </c>
      <c r="J298">
        <v>2.915</v>
      </c>
      <c r="K298">
        <v>3.045</v>
      </c>
      <c r="L298">
        <v>3.01</v>
      </c>
      <c r="M298">
        <v>3.115</v>
      </c>
      <c r="N298">
        <v>3.205</v>
      </c>
      <c r="O298">
        <v>3.26</v>
      </c>
      <c r="P298">
        <v>3.3</v>
      </c>
      <c r="Q298">
        <v>3.325</v>
      </c>
      <c r="S298">
        <v>3.35</v>
      </c>
    </row>
    <row r="299" spans="1:19" ht="12.75">
      <c r="A299" s="3">
        <v>38722</v>
      </c>
      <c r="B299">
        <v>1.635</v>
      </c>
      <c r="C299">
        <v>1.72</v>
      </c>
      <c r="D299">
        <v>1.83</v>
      </c>
      <c r="E299">
        <v>1.96</v>
      </c>
      <c r="F299">
        <v>2.115</v>
      </c>
      <c r="G299">
        <v>2.25</v>
      </c>
      <c r="H299">
        <v>2.175</v>
      </c>
      <c r="I299">
        <v>2.75</v>
      </c>
      <c r="J299">
        <v>2.91</v>
      </c>
      <c r="K299">
        <v>3.04</v>
      </c>
      <c r="L299">
        <v>3.01</v>
      </c>
      <c r="M299">
        <v>3.11</v>
      </c>
      <c r="N299">
        <v>3.195</v>
      </c>
      <c r="O299">
        <v>3.25</v>
      </c>
      <c r="P299">
        <v>3.29</v>
      </c>
      <c r="Q299">
        <v>3.315</v>
      </c>
      <c r="S299">
        <v>3.335</v>
      </c>
    </row>
    <row r="300" spans="1:19" ht="12.75">
      <c r="A300" s="3">
        <v>38726</v>
      </c>
      <c r="B300">
        <v>1.64</v>
      </c>
      <c r="C300">
        <v>1.73</v>
      </c>
      <c r="D300">
        <v>1.835</v>
      </c>
      <c r="E300">
        <v>1.96</v>
      </c>
      <c r="F300">
        <v>2.125</v>
      </c>
      <c r="G300">
        <v>2.25</v>
      </c>
      <c r="H300">
        <v>2.205</v>
      </c>
      <c r="I300">
        <v>2.72</v>
      </c>
      <c r="J300">
        <v>2.87</v>
      </c>
      <c r="K300">
        <v>2.97</v>
      </c>
      <c r="L300">
        <v>2.965</v>
      </c>
      <c r="M300">
        <v>3.07</v>
      </c>
      <c r="N300">
        <v>3.155</v>
      </c>
      <c r="O300">
        <v>3.21</v>
      </c>
      <c r="P300">
        <v>3.25</v>
      </c>
      <c r="Q300">
        <v>3.275</v>
      </c>
      <c r="S300">
        <v>3.3</v>
      </c>
    </row>
    <row r="301" spans="1:19" ht="12.75">
      <c r="A301" s="3">
        <v>38727</v>
      </c>
      <c r="B301">
        <v>1.67</v>
      </c>
      <c r="C301">
        <v>1.745</v>
      </c>
      <c r="D301">
        <v>1.85</v>
      </c>
      <c r="E301">
        <v>1.965</v>
      </c>
      <c r="F301">
        <v>2.12</v>
      </c>
      <c r="G301">
        <v>2.25</v>
      </c>
      <c r="H301">
        <v>2.205</v>
      </c>
      <c r="I301">
        <v>2.74</v>
      </c>
      <c r="J301">
        <v>2.885</v>
      </c>
      <c r="K301">
        <v>2.87</v>
      </c>
      <c r="L301">
        <v>2.975</v>
      </c>
      <c r="M301">
        <v>3.08</v>
      </c>
      <c r="N301">
        <v>3.165</v>
      </c>
      <c r="O301">
        <v>3.21</v>
      </c>
      <c r="P301">
        <v>3.25</v>
      </c>
      <c r="Q301">
        <v>3.275</v>
      </c>
      <c r="S301">
        <v>3.295</v>
      </c>
    </row>
    <row r="302" spans="1:19" ht="12.75">
      <c r="A302" s="3">
        <v>38728</v>
      </c>
      <c r="B302">
        <v>1.66</v>
      </c>
      <c r="C302">
        <v>1.74</v>
      </c>
      <c r="D302">
        <v>1.85</v>
      </c>
      <c r="E302">
        <v>1.965</v>
      </c>
      <c r="F302">
        <v>2.125</v>
      </c>
      <c r="G302">
        <v>2.255</v>
      </c>
      <c r="H302">
        <v>2.215</v>
      </c>
      <c r="I302">
        <v>2.74</v>
      </c>
      <c r="J302">
        <v>2.89</v>
      </c>
      <c r="K302">
        <v>2.88</v>
      </c>
      <c r="L302">
        <v>2.985</v>
      </c>
      <c r="M302">
        <v>3.09</v>
      </c>
      <c r="N302">
        <v>3.175</v>
      </c>
      <c r="O302">
        <v>3.23</v>
      </c>
      <c r="P302">
        <v>3.27</v>
      </c>
      <c r="Q302">
        <v>3.295</v>
      </c>
      <c r="S302">
        <v>3.31</v>
      </c>
    </row>
    <row r="303" spans="1:19" ht="12.75">
      <c r="A303" s="3">
        <v>38729</v>
      </c>
      <c r="B303">
        <v>1.66</v>
      </c>
      <c r="C303">
        <v>1.74</v>
      </c>
      <c r="D303">
        <v>1.85</v>
      </c>
      <c r="E303">
        <v>1.96</v>
      </c>
      <c r="F303">
        <v>2.115</v>
      </c>
      <c r="G303">
        <v>2.235</v>
      </c>
      <c r="H303">
        <v>2.18</v>
      </c>
      <c r="I303">
        <v>2.735</v>
      </c>
      <c r="J303">
        <v>2.875</v>
      </c>
      <c r="K303">
        <v>2.975</v>
      </c>
      <c r="L303">
        <v>2.965</v>
      </c>
      <c r="M303">
        <v>3.065</v>
      </c>
      <c r="N303">
        <v>3.145</v>
      </c>
      <c r="O303">
        <v>3.19</v>
      </c>
      <c r="P303">
        <v>3.23</v>
      </c>
      <c r="Q303">
        <v>3.255</v>
      </c>
      <c r="S303">
        <v>3.26</v>
      </c>
    </row>
    <row r="304" spans="1:19" ht="12.75">
      <c r="A304" s="3">
        <v>38730</v>
      </c>
      <c r="B304">
        <v>1.66</v>
      </c>
      <c r="C304">
        <v>1.735</v>
      </c>
      <c r="D304">
        <v>1.835</v>
      </c>
      <c r="E304">
        <v>1.955</v>
      </c>
      <c r="F304">
        <v>2.1</v>
      </c>
      <c r="G304">
        <v>2.225</v>
      </c>
      <c r="H304">
        <v>2.18</v>
      </c>
      <c r="I304">
        <v>2.7</v>
      </c>
      <c r="J304">
        <v>2.85</v>
      </c>
      <c r="K304">
        <v>2.95</v>
      </c>
      <c r="L304">
        <v>2.94</v>
      </c>
      <c r="M304">
        <v>3.04</v>
      </c>
      <c r="N304">
        <v>3.125</v>
      </c>
      <c r="O304">
        <v>3.175</v>
      </c>
      <c r="P304">
        <v>3.215</v>
      </c>
      <c r="Q304">
        <v>3.24</v>
      </c>
      <c r="S304">
        <v>3.245</v>
      </c>
    </row>
    <row r="305" spans="1:19" ht="12.75">
      <c r="A305" s="3">
        <v>38733</v>
      </c>
      <c r="B305">
        <v>1.665</v>
      </c>
      <c r="C305">
        <v>1.75</v>
      </c>
      <c r="D305">
        <v>1.84</v>
      </c>
      <c r="E305">
        <v>1.95</v>
      </c>
      <c r="F305">
        <v>2.1</v>
      </c>
      <c r="G305">
        <v>2.21</v>
      </c>
      <c r="H305">
        <v>2.19</v>
      </c>
      <c r="I305">
        <v>2.7</v>
      </c>
      <c r="J305">
        <v>2.85</v>
      </c>
      <c r="K305">
        <v>2.955</v>
      </c>
      <c r="L305">
        <v>2.945</v>
      </c>
      <c r="M305">
        <v>3.045</v>
      </c>
      <c r="N305">
        <v>3.13</v>
      </c>
      <c r="O305">
        <v>3.185</v>
      </c>
      <c r="P305">
        <v>3.225</v>
      </c>
      <c r="Q305">
        <v>3.25</v>
      </c>
      <c r="S305">
        <v>3.255</v>
      </c>
    </row>
    <row r="306" spans="1:19" ht="12.75">
      <c r="A306" s="3">
        <v>38734</v>
      </c>
      <c r="B306">
        <v>1.66</v>
      </c>
      <c r="C306">
        <v>1.74</v>
      </c>
      <c r="D306">
        <v>1.84</v>
      </c>
      <c r="E306">
        <v>1.945</v>
      </c>
      <c r="F306">
        <v>2.095</v>
      </c>
      <c r="G306">
        <v>2.22</v>
      </c>
      <c r="H306">
        <v>2.195</v>
      </c>
      <c r="I306">
        <v>2.695</v>
      </c>
      <c r="J306">
        <v>2.84</v>
      </c>
      <c r="K306">
        <v>2.94</v>
      </c>
      <c r="L306">
        <v>2.93</v>
      </c>
      <c r="M306">
        <v>3.03</v>
      </c>
      <c r="N306">
        <v>3.115</v>
      </c>
      <c r="O306">
        <v>3.165</v>
      </c>
      <c r="P306">
        <v>3.205</v>
      </c>
      <c r="Q306">
        <v>3.23</v>
      </c>
      <c r="S306">
        <v>3.235</v>
      </c>
    </row>
    <row r="307" spans="1:19" ht="12.75">
      <c r="A307" s="3">
        <v>38735</v>
      </c>
      <c r="B307">
        <v>1.68</v>
      </c>
      <c r="C307">
        <v>1.745</v>
      </c>
      <c r="D307">
        <v>1.845</v>
      </c>
      <c r="E307">
        <v>1.945</v>
      </c>
      <c r="F307">
        <v>2.095</v>
      </c>
      <c r="G307">
        <v>2.22</v>
      </c>
      <c r="H307">
        <v>2.155</v>
      </c>
      <c r="I307">
        <v>2.705</v>
      </c>
      <c r="J307">
        <v>2.845</v>
      </c>
      <c r="K307">
        <v>2.83</v>
      </c>
      <c r="L307">
        <v>2.935</v>
      </c>
      <c r="M307">
        <v>3.03</v>
      </c>
      <c r="N307">
        <v>3.115</v>
      </c>
      <c r="O307">
        <v>3.16</v>
      </c>
      <c r="P307">
        <v>3.2</v>
      </c>
      <c r="Q307">
        <v>3.225</v>
      </c>
      <c r="S307">
        <v>3.235</v>
      </c>
    </row>
    <row r="308" spans="1:19" ht="12.75">
      <c r="A308" s="3">
        <v>38736</v>
      </c>
      <c r="B308">
        <v>1.69</v>
      </c>
      <c r="C308">
        <v>1.76</v>
      </c>
      <c r="D308">
        <v>1.86</v>
      </c>
      <c r="E308">
        <v>1.955</v>
      </c>
      <c r="F308">
        <v>2.1</v>
      </c>
      <c r="G308">
        <v>2.23</v>
      </c>
      <c r="H308">
        <v>2.15</v>
      </c>
      <c r="I308">
        <v>2.74</v>
      </c>
      <c r="J308">
        <v>2.9</v>
      </c>
      <c r="K308">
        <v>3.04</v>
      </c>
      <c r="L308">
        <v>2.995</v>
      </c>
      <c r="M308">
        <v>3.1</v>
      </c>
      <c r="N308">
        <v>3.185</v>
      </c>
      <c r="O308">
        <v>3.225</v>
      </c>
      <c r="P308">
        <v>3.265</v>
      </c>
      <c r="Q308">
        <v>3.285</v>
      </c>
      <c r="S308">
        <v>3.285</v>
      </c>
    </row>
    <row r="309" spans="1:19" ht="12.75">
      <c r="A309" s="3">
        <v>38737</v>
      </c>
      <c r="B309">
        <v>1.73</v>
      </c>
      <c r="C309">
        <v>1.765</v>
      </c>
      <c r="D309">
        <v>1.855</v>
      </c>
      <c r="E309">
        <v>1.965</v>
      </c>
      <c r="F309">
        <v>2.105</v>
      </c>
      <c r="G309">
        <v>2.235</v>
      </c>
      <c r="H309">
        <v>2.135</v>
      </c>
      <c r="I309">
        <v>2.775</v>
      </c>
      <c r="J309">
        <v>2.93</v>
      </c>
      <c r="K309">
        <v>3.03</v>
      </c>
      <c r="L309">
        <v>3.02</v>
      </c>
      <c r="M309">
        <v>3.125</v>
      </c>
      <c r="N309">
        <v>3.205</v>
      </c>
      <c r="O309">
        <v>3.245</v>
      </c>
      <c r="P309">
        <v>3.275</v>
      </c>
      <c r="Q309">
        <v>3.3</v>
      </c>
      <c r="S309">
        <v>3.31</v>
      </c>
    </row>
    <row r="310" spans="1:19" ht="12.75">
      <c r="A310" s="3">
        <v>38740</v>
      </c>
      <c r="B310">
        <v>1.75</v>
      </c>
      <c r="C310">
        <v>1.78</v>
      </c>
      <c r="D310">
        <v>1.855</v>
      </c>
      <c r="E310">
        <v>1.955</v>
      </c>
      <c r="F310">
        <v>2.105</v>
      </c>
      <c r="G310">
        <v>2.23</v>
      </c>
      <c r="H310">
        <v>2.135</v>
      </c>
      <c r="I310">
        <v>2.76</v>
      </c>
      <c r="J310">
        <v>2.92</v>
      </c>
      <c r="K310">
        <v>2.9</v>
      </c>
      <c r="L310">
        <v>3.025</v>
      </c>
      <c r="M310">
        <v>3.135</v>
      </c>
      <c r="N310">
        <v>3.22</v>
      </c>
      <c r="O310">
        <v>3.265</v>
      </c>
      <c r="P310">
        <v>3.3</v>
      </c>
      <c r="Q310">
        <v>3.32</v>
      </c>
      <c r="S310">
        <v>3.33</v>
      </c>
    </row>
    <row r="311" spans="1:19" ht="12.75">
      <c r="A311" s="3">
        <v>38741</v>
      </c>
      <c r="B311">
        <v>1.74</v>
      </c>
      <c r="C311">
        <v>1.785</v>
      </c>
      <c r="D311">
        <v>1.86</v>
      </c>
      <c r="E311">
        <v>1.96</v>
      </c>
      <c r="F311">
        <v>2.1</v>
      </c>
      <c r="G311">
        <v>2.225</v>
      </c>
      <c r="H311">
        <v>2.175</v>
      </c>
      <c r="I311">
        <v>2.735</v>
      </c>
      <c r="J311">
        <v>2.895</v>
      </c>
      <c r="K311">
        <v>3.03</v>
      </c>
      <c r="L311">
        <v>3</v>
      </c>
      <c r="M311">
        <v>3.115</v>
      </c>
      <c r="N311">
        <v>3.2</v>
      </c>
      <c r="O311">
        <v>3.25</v>
      </c>
      <c r="P311">
        <v>3.29</v>
      </c>
      <c r="Q311">
        <v>3.315</v>
      </c>
      <c r="S311">
        <v>3.325</v>
      </c>
    </row>
    <row r="312" spans="1:19" ht="12.75">
      <c r="A312" s="3">
        <v>38742</v>
      </c>
      <c r="B312">
        <v>1.75</v>
      </c>
      <c r="C312">
        <v>1.785</v>
      </c>
      <c r="D312">
        <v>1.86</v>
      </c>
      <c r="E312">
        <v>1.96</v>
      </c>
      <c r="F312">
        <v>2.1</v>
      </c>
      <c r="G312">
        <v>2.22</v>
      </c>
      <c r="H312">
        <v>2.22</v>
      </c>
      <c r="I312">
        <v>2.745</v>
      </c>
      <c r="J312">
        <v>2.905</v>
      </c>
      <c r="K312">
        <v>3.01</v>
      </c>
      <c r="L312">
        <v>3.02</v>
      </c>
      <c r="M312">
        <v>3.14</v>
      </c>
      <c r="N312">
        <v>3.23</v>
      </c>
      <c r="O312">
        <v>3.28</v>
      </c>
      <c r="P312">
        <v>3.32</v>
      </c>
      <c r="Q312">
        <v>3.345</v>
      </c>
      <c r="S312">
        <v>3.355</v>
      </c>
    </row>
    <row r="313" spans="1:19" ht="12.75">
      <c r="A313" s="3">
        <v>38743</v>
      </c>
      <c r="B313">
        <v>1.77</v>
      </c>
      <c r="C313">
        <v>1.79</v>
      </c>
      <c r="D313">
        <v>1.87</v>
      </c>
      <c r="E313">
        <v>1.965</v>
      </c>
      <c r="F313">
        <v>2.115</v>
      </c>
      <c r="G313">
        <v>2.24</v>
      </c>
      <c r="H313">
        <v>2.23</v>
      </c>
      <c r="I313">
        <v>2.785</v>
      </c>
      <c r="J313">
        <v>2.95</v>
      </c>
      <c r="K313">
        <v>3.05</v>
      </c>
      <c r="L313">
        <v>3.06</v>
      </c>
      <c r="M313">
        <v>3.185</v>
      </c>
      <c r="N313">
        <v>3.285</v>
      </c>
      <c r="O313">
        <v>3.34</v>
      </c>
      <c r="P313">
        <v>3.385</v>
      </c>
      <c r="Q313">
        <v>3.41</v>
      </c>
      <c r="S313">
        <v>3.425</v>
      </c>
    </row>
    <row r="314" spans="1:19" ht="12.75">
      <c r="A314" s="3">
        <v>38744</v>
      </c>
      <c r="B314">
        <v>1.755</v>
      </c>
      <c r="C314">
        <v>1.803</v>
      </c>
      <c r="D314">
        <v>1.803</v>
      </c>
      <c r="E314">
        <v>1.975</v>
      </c>
      <c r="F314">
        <v>2.13</v>
      </c>
      <c r="G314">
        <v>2.26</v>
      </c>
      <c r="H314">
        <v>2.235</v>
      </c>
      <c r="I314">
        <v>2.83</v>
      </c>
      <c r="J314">
        <v>2.995</v>
      </c>
      <c r="K314">
        <v>2.94</v>
      </c>
      <c r="L314">
        <v>3.11</v>
      </c>
      <c r="M314">
        <v>3.24</v>
      </c>
      <c r="N314">
        <v>3.345</v>
      </c>
      <c r="O314">
        <v>3.4</v>
      </c>
      <c r="P314">
        <v>3.445</v>
      </c>
      <c r="Q314">
        <v>3.47</v>
      </c>
      <c r="S314">
        <v>3.485</v>
      </c>
    </row>
    <row r="315" spans="1:19" ht="12.75">
      <c r="A315" s="3">
        <v>38747</v>
      </c>
      <c r="B315">
        <v>1.76</v>
      </c>
      <c r="C315">
        <v>1.815</v>
      </c>
      <c r="D315">
        <v>1.885</v>
      </c>
      <c r="E315">
        <v>1.99</v>
      </c>
      <c r="F315">
        <v>2.14</v>
      </c>
      <c r="G315">
        <v>2.275</v>
      </c>
      <c r="H315">
        <v>2.245</v>
      </c>
      <c r="I315">
        <v>2.86</v>
      </c>
      <c r="J315">
        <v>3.03</v>
      </c>
      <c r="K315">
        <v>2.965</v>
      </c>
      <c r="L315">
        <v>3.14</v>
      </c>
      <c r="M315">
        <v>3.265</v>
      </c>
      <c r="N315">
        <v>3.355</v>
      </c>
      <c r="O315">
        <v>3.415</v>
      </c>
      <c r="P315">
        <v>3.46</v>
      </c>
      <c r="Q315">
        <v>3.485</v>
      </c>
      <c r="S315">
        <v>3.505</v>
      </c>
    </row>
    <row r="316" spans="1:19" ht="12.75">
      <c r="A316" s="3">
        <v>38748</v>
      </c>
      <c r="B316">
        <v>1.76</v>
      </c>
      <c r="C316">
        <v>1.82</v>
      </c>
      <c r="D316">
        <v>1.9</v>
      </c>
      <c r="E316">
        <v>1.995</v>
      </c>
      <c r="F316">
        <v>2.14</v>
      </c>
      <c r="G316">
        <v>2.27</v>
      </c>
      <c r="H316">
        <v>2.26</v>
      </c>
      <c r="I316">
        <v>2.86</v>
      </c>
      <c r="J316">
        <v>3.025</v>
      </c>
      <c r="K316">
        <v>2.965</v>
      </c>
      <c r="L316">
        <v>3.135</v>
      </c>
      <c r="M316">
        <v>3.26</v>
      </c>
      <c r="N316">
        <v>3.35</v>
      </c>
      <c r="O316">
        <v>3.41</v>
      </c>
      <c r="P316">
        <v>3.455</v>
      </c>
      <c r="Q316">
        <v>3.48</v>
      </c>
      <c r="S316">
        <v>3.5</v>
      </c>
    </row>
    <row r="317" spans="1:19" ht="12.75">
      <c r="A317" s="3">
        <v>38749</v>
      </c>
      <c r="B317">
        <v>1.76</v>
      </c>
      <c r="C317">
        <v>1.84</v>
      </c>
      <c r="D317">
        <v>1.9</v>
      </c>
      <c r="E317">
        <v>2.005</v>
      </c>
      <c r="F317">
        <v>2.155</v>
      </c>
      <c r="G317">
        <v>2.27</v>
      </c>
      <c r="H317">
        <v>2.295</v>
      </c>
      <c r="I317">
        <v>2.86</v>
      </c>
      <c r="J317">
        <v>3.025</v>
      </c>
      <c r="K317">
        <v>2.965</v>
      </c>
      <c r="L317">
        <v>3.135</v>
      </c>
      <c r="M317">
        <v>3.265</v>
      </c>
      <c r="N317">
        <v>3.355</v>
      </c>
      <c r="O317">
        <v>3.415</v>
      </c>
      <c r="P317">
        <v>3.46</v>
      </c>
      <c r="Q317">
        <v>3.485</v>
      </c>
      <c r="S317">
        <v>3.5</v>
      </c>
    </row>
    <row r="318" spans="1:19" ht="12.75">
      <c r="A318" s="3">
        <v>38750</v>
      </c>
      <c r="B318">
        <v>1.845</v>
      </c>
      <c r="C318">
        <v>1.905</v>
      </c>
      <c r="D318">
        <v>1.95</v>
      </c>
      <c r="E318">
        <v>2.005</v>
      </c>
      <c r="F318">
        <v>2.145</v>
      </c>
      <c r="G318">
        <v>2.27</v>
      </c>
      <c r="H318">
        <v>2.3</v>
      </c>
      <c r="I318">
        <v>2.86</v>
      </c>
      <c r="J318">
        <v>3.04</v>
      </c>
      <c r="K318">
        <v>2.965</v>
      </c>
      <c r="L318">
        <v>3.155</v>
      </c>
      <c r="M318">
        <v>3.285</v>
      </c>
      <c r="N318">
        <v>3.375</v>
      </c>
      <c r="O318">
        <v>3.43</v>
      </c>
      <c r="P318">
        <v>3.485</v>
      </c>
      <c r="Q318">
        <v>3.51</v>
      </c>
      <c r="S318">
        <v>3.525</v>
      </c>
    </row>
    <row r="319" spans="1:19" ht="12.75">
      <c r="A319" s="3">
        <v>38751</v>
      </c>
      <c r="B319">
        <v>1.84</v>
      </c>
      <c r="C319">
        <v>1.9</v>
      </c>
      <c r="D319">
        <v>1.945</v>
      </c>
      <c r="E319">
        <v>1.99</v>
      </c>
      <c r="F319">
        <v>2.13</v>
      </c>
      <c r="G319">
        <v>2.255</v>
      </c>
      <c r="H319">
        <v>2.325</v>
      </c>
      <c r="I319">
        <v>2.815</v>
      </c>
      <c r="J319">
        <v>2.99</v>
      </c>
      <c r="K319">
        <v>3.09</v>
      </c>
      <c r="L319">
        <v>3.115</v>
      </c>
      <c r="M319">
        <v>3.25</v>
      </c>
      <c r="N319">
        <v>3.35</v>
      </c>
      <c r="O319">
        <v>3.405</v>
      </c>
      <c r="P319">
        <v>3.46</v>
      </c>
      <c r="Q319">
        <v>3.485</v>
      </c>
      <c r="S319">
        <v>3.5</v>
      </c>
    </row>
    <row r="320" spans="1:19" ht="12.75">
      <c r="A320" s="3">
        <v>38754</v>
      </c>
      <c r="B320">
        <v>1.845</v>
      </c>
      <c r="C320">
        <v>1.905</v>
      </c>
      <c r="D320">
        <v>1.945</v>
      </c>
      <c r="E320">
        <v>1.995</v>
      </c>
      <c r="F320">
        <v>2.13</v>
      </c>
      <c r="G320">
        <v>2.245</v>
      </c>
      <c r="H320">
        <v>2.365</v>
      </c>
      <c r="I320">
        <v>2.825</v>
      </c>
      <c r="J320">
        <v>2.99</v>
      </c>
      <c r="K320">
        <v>3.09</v>
      </c>
      <c r="L320">
        <v>3.105</v>
      </c>
      <c r="M320">
        <v>3.235</v>
      </c>
      <c r="N320">
        <v>3.325</v>
      </c>
      <c r="O320">
        <v>3.385</v>
      </c>
      <c r="P320">
        <v>3.435</v>
      </c>
      <c r="Q320">
        <v>3.46</v>
      </c>
      <c r="S320">
        <v>3.475</v>
      </c>
    </row>
    <row r="321" spans="1:19" ht="12.75">
      <c r="A321" s="3">
        <v>38755</v>
      </c>
      <c r="B321">
        <v>1.845</v>
      </c>
      <c r="C321">
        <v>1.9</v>
      </c>
      <c r="D321">
        <v>1.945</v>
      </c>
      <c r="E321">
        <v>1.995</v>
      </c>
      <c r="F321">
        <v>2.13</v>
      </c>
      <c r="G321">
        <v>2.25</v>
      </c>
      <c r="H321">
        <v>2.355</v>
      </c>
      <c r="I321">
        <v>2.805</v>
      </c>
      <c r="J321">
        <v>2.975</v>
      </c>
      <c r="K321">
        <v>3.075</v>
      </c>
      <c r="L321">
        <v>3.09</v>
      </c>
      <c r="M321">
        <v>3.22</v>
      </c>
      <c r="N321">
        <v>3.315</v>
      </c>
      <c r="O321">
        <v>3.375</v>
      </c>
      <c r="P321">
        <v>3.43</v>
      </c>
      <c r="Q321">
        <v>3.46</v>
      </c>
      <c r="S321">
        <v>3.47</v>
      </c>
    </row>
    <row r="322" spans="1:19" ht="12.75">
      <c r="A322" s="3">
        <v>38756</v>
      </c>
      <c r="B322">
        <v>1.84</v>
      </c>
      <c r="C322">
        <v>1.9</v>
      </c>
      <c r="D322">
        <v>1.95</v>
      </c>
      <c r="E322">
        <v>1.99</v>
      </c>
      <c r="F322">
        <v>2.125</v>
      </c>
      <c r="G322">
        <v>2.23</v>
      </c>
      <c r="H322">
        <v>2.38</v>
      </c>
      <c r="I322">
        <v>2.81</v>
      </c>
      <c r="J322">
        <v>2.98</v>
      </c>
      <c r="K322">
        <v>3.08</v>
      </c>
      <c r="L322">
        <v>3.1</v>
      </c>
      <c r="M322">
        <v>3.23</v>
      </c>
      <c r="N322">
        <v>3.325</v>
      </c>
      <c r="O322">
        <v>3.385</v>
      </c>
      <c r="P322">
        <v>3.44</v>
      </c>
      <c r="Q322">
        <v>3.47</v>
      </c>
      <c r="S322">
        <v>3.48</v>
      </c>
    </row>
    <row r="323" spans="1:19" ht="12.75">
      <c r="A323" s="3">
        <v>38757</v>
      </c>
      <c r="B323">
        <v>1.845</v>
      </c>
      <c r="C323">
        <v>1.885</v>
      </c>
      <c r="D323">
        <v>1.94</v>
      </c>
      <c r="E323">
        <v>1.98</v>
      </c>
      <c r="F323">
        <v>2.1</v>
      </c>
      <c r="G323">
        <v>2.205</v>
      </c>
      <c r="H323">
        <v>2.345</v>
      </c>
      <c r="I323">
        <v>2.78</v>
      </c>
      <c r="J323">
        <v>2.95</v>
      </c>
      <c r="K323">
        <v>2.9</v>
      </c>
      <c r="L323">
        <v>3.07</v>
      </c>
      <c r="M323">
        <v>3.2</v>
      </c>
      <c r="N323">
        <v>3.29</v>
      </c>
      <c r="O323">
        <v>3.345</v>
      </c>
      <c r="P323">
        <v>3.395</v>
      </c>
      <c r="Q323">
        <v>3.425</v>
      </c>
      <c r="S323">
        <v>3.435</v>
      </c>
    </row>
    <row r="324" spans="1:19" ht="12.75">
      <c r="A324" s="3">
        <v>38758</v>
      </c>
      <c r="B324">
        <v>1.83</v>
      </c>
      <c r="C324">
        <v>1.895</v>
      </c>
      <c r="D324">
        <v>1.93</v>
      </c>
      <c r="E324">
        <v>1.97</v>
      </c>
      <c r="F324">
        <v>2.085</v>
      </c>
      <c r="G324">
        <v>2.185</v>
      </c>
      <c r="H324">
        <v>2.335</v>
      </c>
      <c r="I324">
        <v>2.75</v>
      </c>
      <c r="J324">
        <v>2.92</v>
      </c>
      <c r="K324">
        <v>3.02</v>
      </c>
      <c r="L324">
        <v>3.03</v>
      </c>
      <c r="M324">
        <v>3.15</v>
      </c>
      <c r="N324">
        <v>3.245</v>
      </c>
      <c r="O324">
        <v>3.3</v>
      </c>
      <c r="P324">
        <v>3.35</v>
      </c>
      <c r="Q324">
        <v>3.38</v>
      </c>
      <c r="S324">
        <v>3.385</v>
      </c>
    </row>
    <row r="325" spans="1:19" ht="12.75">
      <c r="A325" s="3">
        <v>38761</v>
      </c>
      <c r="B325">
        <v>1.835</v>
      </c>
      <c r="C325">
        <v>1.88</v>
      </c>
      <c r="D325">
        <v>1.92</v>
      </c>
      <c r="E325">
        <v>1.965</v>
      </c>
      <c r="F325">
        <v>2.08</v>
      </c>
      <c r="G325">
        <v>2.175</v>
      </c>
      <c r="H325">
        <v>2.335</v>
      </c>
      <c r="I325">
        <v>2.77</v>
      </c>
      <c r="J325">
        <v>2.95</v>
      </c>
      <c r="K325">
        <v>3.05</v>
      </c>
      <c r="L325">
        <v>3.065</v>
      </c>
      <c r="M325">
        <v>3.19</v>
      </c>
      <c r="N325">
        <v>3.285</v>
      </c>
      <c r="O325">
        <v>3.345</v>
      </c>
      <c r="P325">
        <v>3.395</v>
      </c>
      <c r="Q325">
        <v>3.425</v>
      </c>
      <c r="S325">
        <v>3.43</v>
      </c>
    </row>
    <row r="326" spans="1:19" ht="12.75">
      <c r="A326" s="3">
        <v>38762</v>
      </c>
      <c r="B326">
        <v>1.85</v>
      </c>
      <c r="C326">
        <v>1.895</v>
      </c>
      <c r="D326">
        <v>1.93</v>
      </c>
      <c r="E326">
        <v>1.975</v>
      </c>
      <c r="F326">
        <v>2.095</v>
      </c>
      <c r="G326">
        <v>2.185</v>
      </c>
      <c r="H326">
        <v>2.345</v>
      </c>
      <c r="I326">
        <v>2.79</v>
      </c>
      <c r="J326">
        <v>2.97</v>
      </c>
      <c r="K326">
        <v>3.07</v>
      </c>
      <c r="L326">
        <v>3.09</v>
      </c>
      <c r="M326">
        <v>3.215</v>
      </c>
      <c r="N326">
        <v>3.31</v>
      </c>
      <c r="O326">
        <v>3.37</v>
      </c>
      <c r="P326">
        <v>3.42</v>
      </c>
      <c r="Q326">
        <v>3.45</v>
      </c>
      <c r="S326">
        <v>3.455</v>
      </c>
    </row>
    <row r="327" spans="1:19" ht="12.75">
      <c r="A327" s="3">
        <v>38763</v>
      </c>
      <c r="B327">
        <v>1.84</v>
      </c>
      <c r="C327">
        <v>1.895</v>
      </c>
      <c r="D327">
        <v>1.92</v>
      </c>
      <c r="E327">
        <v>1.965</v>
      </c>
      <c r="F327">
        <v>2.08</v>
      </c>
      <c r="G327">
        <v>2.175</v>
      </c>
      <c r="H327">
        <v>2.32</v>
      </c>
      <c r="I327">
        <v>2.775</v>
      </c>
      <c r="J327">
        <v>2.955</v>
      </c>
      <c r="K327">
        <v>3.05</v>
      </c>
      <c r="L327">
        <v>3.065</v>
      </c>
      <c r="M327">
        <v>3.19</v>
      </c>
      <c r="N327">
        <v>3.285</v>
      </c>
      <c r="O327">
        <v>3.345</v>
      </c>
      <c r="P327">
        <v>3.395</v>
      </c>
      <c r="Q327">
        <v>3.425</v>
      </c>
      <c r="S327">
        <v>3.43</v>
      </c>
    </row>
    <row r="328" spans="1:19" ht="12.75">
      <c r="A328" s="3">
        <v>38764</v>
      </c>
      <c r="B328">
        <v>1.84</v>
      </c>
      <c r="C328">
        <v>1.89</v>
      </c>
      <c r="D328">
        <v>1.9</v>
      </c>
      <c r="E328">
        <v>1.94</v>
      </c>
      <c r="F328">
        <v>2.035</v>
      </c>
      <c r="G328">
        <v>2.11</v>
      </c>
      <c r="H328">
        <v>2.35</v>
      </c>
      <c r="I328">
        <v>2.665</v>
      </c>
      <c r="J328">
        <v>2.86</v>
      </c>
      <c r="K328">
        <v>2.96</v>
      </c>
      <c r="L328">
        <v>2.985</v>
      </c>
      <c r="M328">
        <v>3.12</v>
      </c>
      <c r="N328">
        <v>3.235</v>
      </c>
      <c r="O328">
        <v>3.3</v>
      </c>
      <c r="P328">
        <v>3.36</v>
      </c>
      <c r="Q328">
        <v>3.395</v>
      </c>
      <c r="S328">
        <v>3.4</v>
      </c>
    </row>
    <row r="329" spans="1:19" ht="12.75">
      <c r="A329" s="3">
        <v>38765</v>
      </c>
      <c r="B329">
        <v>1.84</v>
      </c>
      <c r="C329">
        <v>1.88</v>
      </c>
      <c r="D329">
        <v>1.91</v>
      </c>
      <c r="E329">
        <v>1.935</v>
      </c>
      <c r="F329">
        <v>2.015</v>
      </c>
      <c r="G329">
        <v>2.09</v>
      </c>
      <c r="H329">
        <v>2.405</v>
      </c>
      <c r="I329">
        <v>2.62</v>
      </c>
      <c r="J329">
        <v>2.81</v>
      </c>
      <c r="K329">
        <v>2.91</v>
      </c>
      <c r="L329">
        <v>2.935</v>
      </c>
      <c r="M329">
        <v>3.07</v>
      </c>
      <c r="N329">
        <v>3.19</v>
      </c>
      <c r="O329">
        <v>3.26</v>
      </c>
      <c r="P329">
        <v>3.32</v>
      </c>
      <c r="Q329">
        <v>3.355</v>
      </c>
      <c r="S329">
        <v>3.365</v>
      </c>
    </row>
    <row r="330" spans="1:19" ht="12.75">
      <c r="A330" s="3">
        <v>38768</v>
      </c>
      <c r="B330">
        <v>1.855</v>
      </c>
      <c r="C330">
        <v>1.89</v>
      </c>
      <c r="D330">
        <v>1.91</v>
      </c>
      <c r="E330">
        <v>1.93</v>
      </c>
      <c r="F330">
        <v>2.01</v>
      </c>
      <c r="G330">
        <v>2.08</v>
      </c>
      <c r="H330">
        <v>2.365</v>
      </c>
      <c r="I330">
        <v>2.625</v>
      </c>
      <c r="J330">
        <v>2.805</v>
      </c>
      <c r="K330">
        <v>2.935</v>
      </c>
      <c r="L330">
        <v>2.92</v>
      </c>
      <c r="M330">
        <v>3.05</v>
      </c>
      <c r="N330">
        <v>3.165</v>
      </c>
      <c r="O330">
        <v>3.235</v>
      </c>
      <c r="P330">
        <v>3.295</v>
      </c>
      <c r="Q330">
        <v>3.33</v>
      </c>
      <c r="S330">
        <v>3.335</v>
      </c>
    </row>
    <row r="331" spans="1:19" ht="12.75">
      <c r="A331" s="3">
        <v>38769</v>
      </c>
      <c r="B331">
        <v>1.885</v>
      </c>
      <c r="C331">
        <v>1.905</v>
      </c>
      <c r="D331">
        <v>1.91</v>
      </c>
      <c r="E331">
        <v>1.945</v>
      </c>
      <c r="F331">
        <v>2.02</v>
      </c>
      <c r="G331">
        <v>2.095</v>
      </c>
      <c r="H331">
        <v>2.39</v>
      </c>
      <c r="I331">
        <v>2.655</v>
      </c>
      <c r="J331">
        <v>2.835</v>
      </c>
      <c r="K331">
        <v>2.8</v>
      </c>
      <c r="L331">
        <v>2.95</v>
      </c>
      <c r="M331">
        <v>3.08</v>
      </c>
      <c r="N331">
        <v>3.195</v>
      </c>
      <c r="O331">
        <v>3.26</v>
      </c>
      <c r="P331">
        <v>3.32</v>
      </c>
      <c r="Q331">
        <v>3.355</v>
      </c>
      <c r="S331">
        <v>3.36</v>
      </c>
    </row>
    <row r="332" spans="1:19" ht="12.75">
      <c r="A332" s="3">
        <v>38770</v>
      </c>
      <c r="B332">
        <v>1.9</v>
      </c>
      <c r="C332">
        <v>1.91</v>
      </c>
      <c r="D332">
        <v>1.915</v>
      </c>
      <c r="E332">
        <v>1.95</v>
      </c>
      <c r="F332">
        <v>2.025</v>
      </c>
      <c r="G332">
        <v>2.095</v>
      </c>
      <c r="H332">
        <v>2.38</v>
      </c>
      <c r="I332">
        <v>2.66</v>
      </c>
      <c r="J332">
        <v>2.845</v>
      </c>
      <c r="K332">
        <v>2.945</v>
      </c>
      <c r="L332">
        <v>2.965</v>
      </c>
      <c r="M332">
        <v>3.09</v>
      </c>
      <c r="N332">
        <v>3.2</v>
      </c>
      <c r="O332">
        <v>3.26</v>
      </c>
      <c r="P332">
        <v>3.325</v>
      </c>
      <c r="Q332">
        <v>3.36</v>
      </c>
      <c r="S332">
        <v>3.37</v>
      </c>
    </row>
    <row r="333" spans="1:19" ht="12.75">
      <c r="A333" s="3">
        <v>38771</v>
      </c>
      <c r="B333">
        <v>1.98</v>
      </c>
      <c r="C333">
        <v>1.96</v>
      </c>
      <c r="D333">
        <v>1.95</v>
      </c>
      <c r="E333">
        <v>1.955</v>
      </c>
      <c r="F333">
        <v>2.02</v>
      </c>
      <c r="G333">
        <v>2.095</v>
      </c>
      <c r="H333">
        <v>2.34</v>
      </c>
      <c r="I333">
        <v>2.65</v>
      </c>
      <c r="J333">
        <v>2.835</v>
      </c>
      <c r="K333">
        <v>2.935</v>
      </c>
      <c r="L333">
        <v>2.96</v>
      </c>
      <c r="M333">
        <v>3.095</v>
      </c>
      <c r="N333">
        <v>3.205</v>
      </c>
      <c r="O333">
        <v>3.265</v>
      </c>
      <c r="P333">
        <v>3.325</v>
      </c>
      <c r="Q333">
        <v>3.36</v>
      </c>
      <c r="S333">
        <v>3.375</v>
      </c>
    </row>
    <row r="334" spans="1:19" ht="12.75">
      <c r="A334" s="3">
        <v>38772</v>
      </c>
      <c r="B334">
        <v>1.99</v>
      </c>
      <c r="C334">
        <v>1.96</v>
      </c>
      <c r="D334">
        <v>1.95</v>
      </c>
      <c r="E334">
        <v>1.96</v>
      </c>
      <c r="F334">
        <v>2.02</v>
      </c>
      <c r="G334">
        <v>2.095</v>
      </c>
      <c r="H334">
        <v>2.39</v>
      </c>
      <c r="I334">
        <v>2.66</v>
      </c>
      <c r="J334">
        <v>2.84</v>
      </c>
      <c r="K334">
        <v>2.945</v>
      </c>
      <c r="L334">
        <v>2.975</v>
      </c>
      <c r="M334">
        <v>3.11</v>
      </c>
      <c r="N334">
        <v>3.215</v>
      </c>
      <c r="O334">
        <v>3.27</v>
      </c>
      <c r="P334">
        <v>3.33</v>
      </c>
      <c r="Q334">
        <v>3.365</v>
      </c>
      <c r="S334">
        <v>3.38</v>
      </c>
    </row>
    <row r="335" spans="1:19" ht="12.75">
      <c r="A335" s="3">
        <v>38775</v>
      </c>
      <c r="B335">
        <v>2</v>
      </c>
      <c r="C335">
        <v>1.965</v>
      </c>
      <c r="D335">
        <v>1.955</v>
      </c>
      <c r="E335">
        <v>1.965</v>
      </c>
      <c r="F335">
        <v>2.035</v>
      </c>
      <c r="G335">
        <v>2.105</v>
      </c>
      <c r="H335">
        <v>2.4</v>
      </c>
      <c r="I335">
        <v>2.705</v>
      </c>
      <c r="J335">
        <v>2.89</v>
      </c>
      <c r="K335">
        <v>3.025</v>
      </c>
      <c r="L335">
        <v>3.02</v>
      </c>
      <c r="M335">
        <v>3.165</v>
      </c>
      <c r="N335">
        <v>3.275</v>
      </c>
      <c r="O335">
        <v>3.325</v>
      </c>
      <c r="P335">
        <v>3.385</v>
      </c>
      <c r="Q335">
        <v>3.415</v>
      </c>
      <c r="S335">
        <v>3.435</v>
      </c>
    </row>
    <row r="336" spans="1:19" ht="12.75">
      <c r="A336" s="3">
        <v>38776</v>
      </c>
      <c r="B336">
        <v>2</v>
      </c>
      <c r="C336">
        <v>1.955</v>
      </c>
      <c r="D336">
        <v>1.94</v>
      </c>
      <c r="E336">
        <v>1.95</v>
      </c>
      <c r="F336">
        <v>2.03</v>
      </c>
      <c r="G336">
        <v>2.1</v>
      </c>
      <c r="H336">
        <v>2.41</v>
      </c>
      <c r="I336">
        <v>2.715</v>
      </c>
      <c r="J336">
        <v>2.895</v>
      </c>
      <c r="K336">
        <v>2.84</v>
      </c>
      <c r="L336">
        <v>3.02</v>
      </c>
      <c r="M336">
        <v>3.155</v>
      </c>
      <c r="N336">
        <v>3.26</v>
      </c>
      <c r="O336">
        <v>3.31</v>
      </c>
      <c r="P336">
        <v>3.365</v>
      </c>
      <c r="Q336">
        <v>3.4</v>
      </c>
      <c r="S336">
        <v>3.425</v>
      </c>
    </row>
    <row r="337" spans="1:19" ht="12.75">
      <c r="A337" s="3">
        <v>38777</v>
      </c>
      <c r="B337">
        <v>2</v>
      </c>
      <c r="C337">
        <v>1.95</v>
      </c>
      <c r="D337">
        <v>1.94</v>
      </c>
      <c r="E337">
        <v>1.945</v>
      </c>
      <c r="F337">
        <v>2.03</v>
      </c>
      <c r="G337">
        <v>2.1</v>
      </c>
      <c r="H337">
        <v>2.425</v>
      </c>
      <c r="I337">
        <v>2.72</v>
      </c>
      <c r="J337">
        <v>2.905</v>
      </c>
      <c r="K337">
        <v>2.85</v>
      </c>
      <c r="L337">
        <v>3.03</v>
      </c>
      <c r="M337">
        <v>3.17</v>
      </c>
      <c r="N337">
        <v>3.28</v>
      </c>
      <c r="O337">
        <v>3.33</v>
      </c>
      <c r="P337">
        <v>3.395</v>
      </c>
      <c r="Q337">
        <v>3.425</v>
      </c>
      <c r="S337">
        <v>3.455</v>
      </c>
    </row>
    <row r="338" spans="1:19" ht="12.75">
      <c r="A338" s="3">
        <v>38778</v>
      </c>
      <c r="B338">
        <v>1.95</v>
      </c>
      <c r="C338">
        <v>1.945</v>
      </c>
      <c r="D338">
        <v>1.945</v>
      </c>
      <c r="E338">
        <v>2.03</v>
      </c>
      <c r="F338">
        <v>2.105</v>
      </c>
      <c r="G338">
        <v>2.215</v>
      </c>
      <c r="H338">
        <v>2.41</v>
      </c>
      <c r="I338">
        <v>2.74</v>
      </c>
      <c r="J338">
        <v>2.93</v>
      </c>
      <c r="K338">
        <v>2.865</v>
      </c>
      <c r="L338">
        <v>3.065</v>
      </c>
      <c r="M338">
        <v>3.205</v>
      </c>
      <c r="N338">
        <v>3.315</v>
      </c>
      <c r="O338">
        <v>3.365</v>
      </c>
      <c r="P338">
        <v>3.43</v>
      </c>
      <c r="Q338">
        <v>3.46</v>
      </c>
      <c r="S338">
        <v>3.49</v>
      </c>
    </row>
    <row r="339" spans="1:19" ht="12.75">
      <c r="A339" s="3">
        <v>38779</v>
      </c>
      <c r="B339">
        <v>1.95</v>
      </c>
      <c r="C339">
        <v>1.94</v>
      </c>
      <c r="D339">
        <v>1.945</v>
      </c>
      <c r="E339">
        <v>2.035</v>
      </c>
      <c r="F339">
        <v>2.115</v>
      </c>
      <c r="G339">
        <v>2.23</v>
      </c>
      <c r="H339">
        <v>2.475</v>
      </c>
      <c r="I339">
        <v>2.78</v>
      </c>
      <c r="J339">
        <v>2.97</v>
      </c>
      <c r="K339">
        <v>3.11</v>
      </c>
      <c r="L339">
        <v>3.105</v>
      </c>
      <c r="M339">
        <v>3.25</v>
      </c>
      <c r="N339">
        <v>3.355</v>
      </c>
      <c r="O339">
        <v>3.4</v>
      </c>
      <c r="P339">
        <v>3.46</v>
      </c>
      <c r="Q339">
        <v>3.49</v>
      </c>
      <c r="S339">
        <v>3.515</v>
      </c>
    </row>
    <row r="340" spans="1:19" ht="12.75">
      <c r="A340" s="3">
        <v>38782</v>
      </c>
      <c r="B340">
        <v>1.95</v>
      </c>
      <c r="C340">
        <v>1.94</v>
      </c>
      <c r="D340">
        <v>1.95</v>
      </c>
      <c r="E340">
        <v>2.035</v>
      </c>
      <c r="F340">
        <v>2.105</v>
      </c>
      <c r="G340">
        <v>2.22</v>
      </c>
      <c r="H340">
        <v>2.52</v>
      </c>
      <c r="I340">
        <v>2.765</v>
      </c>
      <c r="J340">
        <v>2.96</v>
      </c>
      <c r="K340">
        <v>3.06</v>
      </c>
      <c r="L340">
        <v>3.1</v>
      </c>
      <c r="M340">
        <v>3.24</v>
      </c>
      <c r="N340">
        <v>3.345</v>
      </c>
      <c r="O340">
        <v>3.395</v>
      </c>
      <c r="P340">
        <v>3.45</v>
      </c>
      <c r="Q340">
        <v>3.485</v>
      </c>
      <c r="S340">
        <v>3.51</v>
      </c>
    </row>
    <row r="341" spans="1:19" ht="12.75">
      <c r="A341" s="3">
        <v>38783</v>
      </c>
      <c r="B341">
        <v>1.955</v>
      </c>
      <c r="C341">
        <v>1.955</v>
      </c>
      <c r="D341">
        <v>1.955</v>
      </c>
      <c r="E341">
        <v>2.04</v>
      </c>
      <c r="F341">
        <v>2.11</v>
      </c>
      <c r="G341">
        <v>2.23</v>
      </c>
      <c r="H341">
        <v>2.53</v>
      </c>
      <c r="I341">
        <v>2.75</v>
      </c>
      <c r="J341">
        <v>2.94</v>
      </c>
      <c r="K341">
        <v>3.04</v>
      </c>
      <c r="L341">
        <v>3.085</v>
      </c>
      <c r="M341">
        <v>3.225</v>
      </c>
      <c r="N341">
        <v>3.33</v>
      </c>
      <c r="O341">
        <v>3.38</v>
      </c>
      <c r="P341">
        <v>3.44</v>
      </c>
      <c r="Q341">
        <v>3.47</v>
      </c>
      <c r="S341">
        <v>3.495</v>
      </c>
    </row>
    <row r="342" spans="1:19" ht="12.75">
      <c r="A342" s="3">
        <v>38784</v>
      </c>
      <c r="B342">
        <v>1.95</v>
      </c>
      <c r="C342">
        <v>1.95</v>
      </c>
      <c r="D342">
        <v>1.955</v>
      </c>
      <c r="E342">
        <v>2.03</v>
      </c>
      <c r="F342">
        <v>2.105</v>
      </c>
      <c r="G342">
        <v>2.22</v>
      </c>
      <c r="H342">
        <v>2.51</v>
      </c>
      <c r="I342">
        <v>2.745</v>
      </c>
      <c r="J342">
        <v>2.94</v>
      </c>
      <c r="K342">
        <v>3.04</v>
      </c>
      <c r="L342">
        <v>3.085</v>
      </c>
      <c r="M342">
        <v>3.23</v>
      </c>
      <c r="N342">
        <v>3.34</v>
      </c>
      <c r="O342">
        <v>3.4</v>
      </c>
      <c r="P342">
        <v>3.46</v>
      </c>
      <c r="Q342">
        <v>3.49</v>
      </c>
      <c r="S342">
        <v>3.515</v>
      </c>
    </row>
    <row r="343" spans="1:19" ht="12.75">
      <c r="A343" s="3">
        <v>38785</v>
      </c>
      <c r="B343">
        <v>1.95</v>
      </c>
      <c r="C343">
        <v>1.95</v>
      </c>
      <c r="D343">
        <v>1.96</v>
      </c>
      <c r="E343">
        <v>2.045</v>
      </c>
      <c r="F343">
        <v>2.105</v>
      </c>
      <c r="G343">
        <v>2.23</v>
      </c>
      <c r="H343">
        <v>2.53</v>
      </c>
      <c r="I343">
        <v>2.755</v>
      </c>
      <c r="J343">
        <v>2.955</v>
      </c>
      <c r="K343">
        <v>3.055</v>
      </c>
      <c r="L343">
        <v>3.1</v>
      </c>
      <c r="M343">
        <v>3.24</v>
      </c>
      <c r="N343">
        <v>3.35</v>
      </c>
      <c r="O343">
        <v>3.405</v>
      </c>
      <c r="P343">
        <v>3.465</v>
      </c>
      <c r="Q343">
        <v>3.495</v>
      </c>
      <c r="S343">
        <v>3.52</v>
      </c>
    </row>
    <row r="344" spans="1:19" ht="12.75">
      <c r="A344" s="3">
        <v>38786</v>
      </c>
      <c r="B344">
        <v>1.96</v>
      </c>
      <c r="C344">
        <v>1.94</v>
      </c>
      <c r="D344">
        <v>1.96</v>
      </c>
      <c r="E344">
        <v>2.045</v>
      </c>
      <c r="F344">
        <v>2.115</v>
      </c>
      <c r="G344">
        <v>2.235</v>
      </c>
      <c r="H344">
        <v>2.55</v>
      </c>
      <c r="I344">
        <v>2.79</v>
      </c>
      <c r="J344">
        <v>2.995</v>
      </c>
      <c r="K344">
        <v>3.125</v>
      </c>
      <c r="L344">
        <v>3.14</v>
      </c>
      <c r="M344">
        <v>3.285</v>
      </c>
      <c r="N344">
        <v>3.4</v>
      </c>
      <c r="O344">
        <v>3.45</v>
      </c>
      <c r="P344">
        <v>3.51</v>
      </c>
      <c r="Q344">
        <v>3.54</v>
      </c>
      <c r="S344">
        <v>3.57</v>
      </c>
    </row>
    <row r="345" spans="1:19" ht="12.75">
      <c r="A345" s="3">
        <v>38789</v>
      </c>
      <c r="B345">
        <v>1.97</v>
      </c>
      <c r="C345">
        <v>1.94</v>
      </c>
      <c r="D345">
        <v>1.95</v>
      </c>
      <c r="E345">
        <v>2.05</v>
      </c>
      <c r="F345">
        <v>2.12</v>
      </c>
      <c r="G345">
        <v>2.24</v>
      </c>
      <c r="H345">
        <v>2.54</v>
      </c>
      <c r="I345">
        <v>2.805</v>
      </c>
      <c r="J345">
        <v>3.015</v>
      </c>
      <c r="K345">
        <v>3.115</v>
      </c>
      <c r="L345">
        <v>3.165</v>
      </c>
      <c r="M345">
        <v>3.315</v>
      </c>
      <c r="N345">
        <v>3.425</v>
      </c>
      <c r="O345">
        <v>3.475</v>
      </c>
      <c r="P345">
        <v>3.535</v>
      </c>
      <c r="Q345">
        <v>3.565</v>
      </c>
      <c r="S345">
        <v>3.595</v>
      </c>
    </row>
    <row r="346" spans="1:19" ht="12.75">
      <c r="A346" s="3">
        <v>38790</v>
      </c>
      <c r="B346">
        <v>1.96</v>
      </c>
      <c r="C346">
        <v>1.93</v>
      </c>
      <c r="D346">
        <v>1.95</v>
      </c>
      <c r="E346">
        <v>2.045</v>
      </c>
      <c r="F346">
        <v>2.12</v>
      </c>
      <c r="G346">
        <v>2.24</v>
      </c>
      <c r="H346">
        <v>2.515</v>
      </c>
      <c r="I346">
        <v>2.775</v>
      </c>
      <c r="J346">
        <v>2.98</v>
      </c>
      <c r="K346">
        <v>3.08</v>
      </c>
      <c r="L346">
        <v>3.125</v>
      </c>
      <c r="M346">
        <v>3.27</v>
      </c>
      <c r="N346">
        <v>3.385</v>
      </c>
      <c r="O346">
        <v>3.445</v>
      </c>
      <c r="P346">
        <v>3.51</v>
      </c>
      <c r="Q346">
        <v>3.54</v>
      </c>
      <c r="S346">
        <v>3.57</v>
      </c>
    </row>
    <row r="347" spans="1:19" ht="12.75">
      <c r="A347" s="3">
        <v>38791</v>
      </c>
      <c r="B347">
        <v>1.97</v>
      </c>
      <c r="C347">
        <v>1.935</v>
      </c>
      <c r="D347">
        <v>1.945</v>
      </c>
      <c r="E347">
        <v>2.045</v>
      </c>
      <c r="F347">
        <v>2.125</v>
      </c>
      <c r="G347">
        <v>2.26</v>
      </c>
      <c r="H347">
        <v>2.49</v>
      </c>
      <c r="I347">
        <v>2.785</v>
      </c>
      <c r="J347">
        <v>3</v>
      </c>
      <c r="K347">
        <v>2.92</v>
      </c>
      <c r="L347">
        <v>3.14</v>
      </c>
      <c r="M347">
        <v>3.285</v>
      </c>
      <c r="N347">
        <v>3.395</v>
      </c>
      <c r="O347">
        <v>3.46</v>
      </c>
      <c r="P347">
        <v>3.525</v>
      </c>
      <c r="Q347">
        <v>3.555</v>
      </c>
      <c r="S347">
        <v>3.585</v>
      </c>
    </row>
    <row r="348" spans="1:19" ht="12.75">
      <c r="A348" s="3">
        <v>38792</v>
      </c>
      <c r="B348">
        <v>1.96</v>
      </c>
      <c r="C348">
        <v>1.94</v>
      </c>
      <c r="D348">
        <v>1.95</v>
      </c>
      <c r="E348">
        <v>2.055</v>
      </c>
      <c r="F348">
        <v>2.14</v>
      </c>
      <c r="G348">
        <v>2.275</v>
      </c>
      <c r="H348">
        <v>2.515</v>
      </c>
      <c r="I348">
        <v>2.815</v>
      </c>
      <c r="J348">
        <v>3.025</v>
      </c>
      <c r="K348">
        <v>3.125</v>
      </c>
      <c r="L348">
        <v>3.17</v>
      </c>
      <c r="M348">
        <v>3.315</v>
      </c>
      <c r="N348">
        <v>3.42</v>
      </c>
      <c r="O348">
        <v>3.475</v>
      </c>
      <c r="P348">
        <v>3.535</v>
      </c>
      <c r="Q348">
        <v>3.565</v>
      </c>
      <c r="S348">
        <v>3.595</v>
      </c>
    </row>
    <row r="349" spans="1:19" ht="12.75">
      <c r="A349" s="3">
        <v>38793</v>
      </c>
      <c r="B349">
        <v>1.98</v>
      </c>
      <c r="C349">
        <v>1.94</v>
      </c>
      <c r="D349">
        <v>1.955</v>
      </c>
      <c r="E349">
        <v>2.06</v>
      </c>
      <c r="F349">
        <v>2.155</v>
      </c>
      <c r="G349">
        <v>2.285</v>
      </c>
      <c r="H349">
        <v>2.535</v>
      </c>
      <c r="I349">
        <v>2.845</v>
      </c>
      <c r="J349">
        <v>3.055</v>
      </c>
      <c r="K349">
        <v>3.155</v>
      </c>
      <c r="L349">
        <v>3.19</v>
      </c>
      <c r="M349">
        <v>3.33</v>
      </c>
      <c r="N349">
        <v>3.435</v>
      </c>
      <c r="O349">
        <v>3.49</v>
      </c>
      <c r="P349">
        <v>3.545</v>
      </c>
      <c r="Q349">
        <v>3.575</v>
      </c>
      <c r="S349">
        <v>3.605</v>
      </c>
    </row>
    <row r="350" spans="1:19" ht="12.75">
      <c r="A350" s="3">
        <v>38796</v>
      </c>
      <c r="B350">
        <v>1.97</v>
      </c>
      <c r="C350">
        <v>1.94</v>
      </c>
      <c r="D350">
        <v>1.955</v>
      </c>
      <c r="E350">
        <v>2.06</v>
      </c>
      <c r="F350">
        <v>2.15</v>
      </c>
      <c r="G350">
        <v>2.275</v>
      </c>
      <c r="H350">
        <v>2.51</v>
      </c>
      <c r="I350">
        <v>2.825</v>
      </c>
      <c r="J350">
        <v>3.035</v>
      </c>
      <c r="K350">
        <v>3.13</v>
      </c>
      <c r="L350">
        <v>3.17</v>
      </c>
      <c r="M350">
        <v>3.305</v>
      </c>
      <c r="N350">
        <v>3.41</v>
      </c>
      <c r="O350">
        <v>3.465</v>
      </c>
      <c r="P350">
        <v>3.52</v>
      </c>
      <c r="Q350">
        <v>3.55</v>
      </c>
      <c r="S350">
        <v>3.58</v>
      </c>
    </row>
    <row r="351" spans="1:19" ht="12.75">
      <c r="A351" s="3">
        <v>38797</v>
      </c>
      <c r="B351">
        <v>1.97</v>
      </c>
      <c r="C351">
        <v>1.94</v>
      </c>
      <c r="D351">
        <v>1.955</v>
      </c>
      <c r="E351">
        <v>2.065</v>
      </c>
      <c r="F351">
        <v>2.165</v>
      </c>
      <c r="G351">
        <v>2.3</v>
      </c>
      <c r="H351">
        <v>2.505</v>
      </c>
      <c r="I351">
        <v>2.85</v>
      </c>
      <c r="J351">
        <v>3.065</v>
      </c>
      <c r="K351">
        <v>2.99</v>
      </c>
      <c r="L351">
        <v>3.2</v>
      </c>
      <c r="M351">
        <v>3.34</v>
      </c>
      <c r="N351">
        <v>3.44</v>
      </c>
      <c r="O351">
        <v>3.495</v>
      </c>
      <c r="P351">
        <v>3.55</v>
      </c>
      <c r="Q351">
        <v>3.58</v>
      </c>
      <c r="S351">
        <v>3.61</v>
      </c>
    </row>
    <row r="352" spans="1:19" ht="12.75">
      <c r="A352" s="3">
        <v>38798</v>
      </c>
      <c r="B352">
        <v>1.98</v>
      </c>
      <c r="C352">
        <v>1.945</v>
      </c>
      <c r="D352">
        <v>1.96</v>
      </c>
      <c r="E352">
        <v>2.07</v>
      </c>
      <c r="F352">
        <v>2.165</v>
      </c>
      <c r="G352">
        <v>2.29</v>
      </c>
      <c r="H352">
        <v>2.52</v>
      </c>
      <c r="I352">
        <v>2.84</v>
      </c>
      <c r="J352">
        <v>3.045</v>
      </c>
      <c r="K352">
        <v>2.98</v>
      </c>
      <c r="L352">
        <v>3.18</v>
      </c>
      <c r="M352">
        <v>3.32</v>
      </c>
      <c r="N352">
        <v>3.415</v>
      </c>
      <c r="O352">
        <v>3.465</v>
      </c>
      <c r="P352">
        <v>3.52</v>
      </c>
      <c r="Q352">
        <v>3.55</v>
      </c>
      <c r="S352">
        <v>3.575</v>
      </c>
    </row>
    <row r="353" spans="1:19" ht="12.75">
      <c r="A353" s="3">
        <v>38799</v>
      </c>
      <c r="B353">
        <v>1.985</v>
      </c>
      <c r="C353">
        <v>1.96</v>
      </c>
      <c r="D353">
        <v>1.97</v>
      </c>
      <c r="E353">
        <v>2.07</v>
      </c>
      <c r="F353">
        <v>2.165</v>
      </c>
      <c r="G353">
        <v>2.29</v>
      </c>
      <c r="H353">
        <v>2.535</v>
      </c>
      <c r="I353">
        <v>2.825</v>
      </c>
      <c r="J353">
        <v>3.03</v>
      </c>
      <c r="K353">
        <v>2.96</v>
      </c>
      <c r="L353">
        <v>3.165</v>
      </c>
      <c r="M353">
        <v>3.305</v>
      </c>
      <c r="N353">
        <v>3.405</v>
      </c>
      <c r="O353">
        <v>3.46</v>
      </c>
      <c r="P353">
        <v>3.51</v>
      </c>
      <c r="Q353">
        <v>3.54</v>
      </c>
      <c r="S353">
        <v>3.57</v>
      </c>
    </row>
    <row r="354" spans="1:19" ht="12.75">
      <c r="A354" s="3">
        <v>38800</v>
      </c>
      <c r="B354">
        <v>2</v>
      </c>
      <c r="C354">
        <v>1.965</v>
      </c>
      <c r="D354">
        <v>1.97</v>
      </c>
      <c r="E354">
        <v>2.075</v>
      </c>
      <c r="F354">
        <v>2.155</v>
      </c>
      <c r="G354">
        <v>2.28</v>
      </c>
      <c r="H354">
        <v>2.545</v>
      </c>
      <c r="I354">
        <v>2.815</v>
      </c>
      <c r="J354">
        <v>3.02</v>
      </c>
      <c r="K354">
        <v>2.95</v>
      </c>
      <c r="L354">
        <v>3.155</v>
      </c>
      <c r="M354">
        <v>3.305</v>
      </c>
      <c r="N354">
        <v>3.405</v>
      </c>
      <c r="O354">
        <v>3.465</v>
      </c>
      <c r="P354">
        <v>3.515</v>
      </c>
      <c r="Q354">
        <v>3.545</v>
      </c>
      <c r="S354">
        <v>3.575</v>
      </c>
    </row>
    <row r="355" spans="1:19" ht="12.75">
      <c r="A355" s="3">
        <v>38803</v>
      </c>
      <c r="B355">
        <v>1.99</v>
      </c>
      <c r="C355">
        <v>1.955</v>
      </c>
      <c r="D355">
        <v>1.96</v>
      </c>
      <c r="E355">
        <v>2.07</v>
      </c>
      <c r="F355">
        <v>2.16</v>
      </c>
      <c r="G355">
        <v>2.28</v>
      </c>
      <c r="I355">
        <v>2.795</v>
      </c>
      <c r="J355">
        <v>2.995</v>
      </c>
      <c r="K355">
        <v>3.095</v>
      </c>
      <c r="L355">
        <v>3.125</v>
      </c>
      <c r="M355">
        <v>3.275</v>
      </c>
      <c r="N355">
        <v>3.375</v>
      </c>
      <c r="O355">
        <v>3.435</v>
      </c>
      <c r="P355">
        <v>3.485</v>
      </c>
      <c r="Q355">
        <v>3.515</v>
      </c>
      <c r="S355">
        <v>3.545</v>
      </c>
    </row>
    <row r="356" spans="1:19" ht="12.75">
      <c r="A356" s="3">
        <v>38804</v>
      </c>
      <c r="B356">
        <v>2.005</v>
      </c>
      <c r="C356">
        <v>1.96</v>
      </c>
      <c r="D356">
        <v>1.98</v>
      </c>
      <c r="E356">
        <v>2.08</v>
      </c>
      <c r="F356">
        <v>2.175</v>
      </c>
      <c r="G356">
        <v>2.315</v>
      </c>
      <c r="H356">
        <v>2.54</v>
      </c>
      <c r="I356">
        <v>2.86</v>
      </c>
      <c r="J356">
        <v>3.07</v>
      </c>
      <c r="K356">
        <v>3.17</v>
      </c>
      <c r="L356">
        <v>3.21</v>
      </c>
      <c r="M356">
        <v>3.36</v>
      </c>
      <c r="N356">
        <v>3.455</v>
      </c>
      <c r="O356">
        <v>3.51</v>
      </c>
      <c r="P356">
        <v>3.56</v>
      </c>
      <c r="Q356">
        <v>3.59</v>
      </c>
      <c r="S356">
        <v>3.62</v>
      </c>
    </row>
    <row r="357" spans="1:19" ht="12.75">
      <c r="A357" s="3">
        <v>38805</v>
      </c>
      <c r="B357">
        <v>2</v>
      </c>
      <c r="C357">
        <v>1.975</v>
      </c>
      <c r="D357">
        <v>2</v>
      </c>
      <c r="E357">
        <v>2.09</v>
      </c>
      <c r="F357">
        <v>2.2</v>
      </c>
      <c r="G357">
        <v>2.33</v>
      </c>
      <c r="H357">
        <v>2.545</v>
      </c>
      <c r="I357">
        <v>2.89</v>
      </c>
      <c r="J357">
        <v>3.1</v>
      </c>
      <c r="K357">
        <v>3.03</v>
      </c>
      <c r="L357">
        <v>3.25</v>
      </c>
      <c r="M357">
        <v>3.4</v>
      </c>
      <c r="N357">
        <v>3.5</v>
      </c>
      <c r="O357">
        <v>3.55</v>
      </c>
      <c r="P357">
        <v>3.605</v>
      </c>
      <c r="Q357">
        <v>3.635</v>
      </c>
      <c r="S357">
        <v>3.665</v>
      </c>
    </row>
    <row r="358" spans="1:19" ht="12.75">
      <c r="A358" s="3">
        <v>38806</v>
      </c>
      <c r="B358">
        <v>2.01</v>
      </c>
      <c r="C358">
        <v>1.99</v>
      </c>
      <c r="D358">
        <v>2.02</v>
      </c>
      <c r="E358">
        <v>2.14</v>
      </c>
      <c r="F358">
        <v>2.25</v>
      </c>
      <c r="G358">
        <v>2.37</v>
      </c>
      <c r="H358">
        <v>2.565</v>
      </c>
      <c r="I358">
        <v>2.96</v>
      </c>
      <c r="J358">
        <v>3.17</v>
      </c>
      <c r="K358">
        <v>3.265</v>
      </c>
      <c r="L358">
        <v>3.325</v>
      </c>
      <c r="M358">
        <v>3.475</v>
      </c>
      <c r="N358">
        <v>3.575</v>
      </c>
      <c r="O358">
        <v>3.62</v>
      </c>
      <c r="P358">
        <v>3.665</v>
      </c>
      <c r="Q358">
        <v>3.695</v>
      </c>
      <c r="S358">
        <v>3.72</v>
      </c>
    </row>
    <row r="359" spans="1:19" ht="12.75">
      <c r="A359" s="3">
        <v>38807</v>
      </c>
      <c r="B359">
        <v>2</v>
      </c>
      <c r="C359">
        <v>1.995</v>
      </c>
      <c r="D359">
        <v>2.02</v>
      </c>
      <c r="E359">
        <v>2.145</v>
      </c>
      <c r="F359">
        <v>2.245</v>
      </c>
      <c r="G359">
        <v>2.365</v>
      </c>
      <c r="H359">
        <v>2.56</v>
      </c>
      <c r="I359">
        <v>2.945</v>
      </c>
      <c r="J359">
        <v>3.155</v>
      </c>
      <c r="K359">
        <v>3.255</v>
      </c>
      <c r="L359">
        <v>3.31</v>
      </c>
      <c r="M359">
        <v>3.455</v>
      </c>
      <c r="N359">
        <v>3.555</v>
      </c>
      <c r="O359">
        <v>3.605</v>
      </c>
      <c r="P359">
        <v>3.655</v>
      </c>
      <c r="Q359">
        <v>3.685</v>
      </c>
      <c r="S359">
        <v>3.695</v>
      </c>
    </row>
    <row r="360" spans="1:19" ht="12.75">
      <c r="A360" s="3">
        <v>38810</v>
      </c>
      <c r="B360">
        <v>2</v>
      </c>
      <c r="C360">
        <v>2.015</v>
      </c>
      <c r="D360">
        <v>2.045</v>
      </c>
      <c r="E360">
        <v>2.185</v>
      </c>
      <c r="F360">
        <v>2.275</v>
      </c>
      <c r="G360">
        <v>2.42</v>
      </c>
      <c r="H360">
        <v>2.58</v>
      </c>
      <c r="I360">
        <v>3.02</v>
      </c>
      <c r="J360">
        <v>3.24</v>
      </c>
      <c r="K360">
        <v>3.335</v>
      </c>
      <c r="L360">
        <v>3.405</v>
      </c>
      <c r="M360">
        <v>3.555</v>
      </c>
      <c r="N360">
        <v>3.65</v>
      </c>
      <c r="O360">
        <v>3.7</v>
      </c>
      <c r="P360">
        <v>3.74</v>
      </c>
      <c r="Q360">
        <v>3.77</v>
      </c>
      <c r="S360">
        <v>3.775</v>
      </c>
    </row>
    <row r="361" spans="1:19" ht="12.75">
      <c r="A361" s="3">
        <v>38811</v>
      </c>
      <c r="B361">
        <v>2.01</v>
      </c>
      <c r="C361">
        <v>2.01</v>
      </c>
      <c r="D361">
        <v>2.035</v>
      </c>
      <c r="E361">
        <v>2.165</v>
      </c>
      <c r="F361">
        <v>2.29</v>
      </c>
      <c r="G361">
        <v>2.41</v>
      </c>
      <c r="H361">
        <v>2.56</v>
      </c>
      <c r="I361">
        <v>2.985</v>
      </c>
      <c r="J361">
        <v>3.205</v>
      </c>
      <c r="K361">
        <v>3.3</v>
      </c>
      <c r="L361">
        <v>3.365</v>
      </c>
      <c r="M361">
        <v>3.515</v>
      </c>
      <c r="N361">
        <v>3.615</v>
      </c>
      <c r="O361">
        <v>3.665</v>
      </c>
      <c r="P361">
        <v>3.715</v>
      </c>
      <c r="Q361">
        <v>3.745</v>
      </c>
      <c r="S361">
        <v>3.75</v>
      </c>
    </row>
    <row r="362" spans="1:19" ht="12.75">
      <c r="A362" s="3">
        <v>38812</v>
      </c>
      <c r="B362">
        <v>2</v>
      </c>
      <c r="C362">
        <v>2.015</v>
      </c>
      <c r="D362">
        <v>2.04</v>
      </c>
      <c r="E362">
        <v>2.155</v>
      </c>
      <c r="F362">
        <v>2.27</v>
      </c>
      <c r="G362">
        <v>2.405</v>
      </c>
      <c r="H362">
        <v>2.515</v>
      </c>
      <c r="I362">
        <v>2.975</v>
      </c>
      <c r="J362">
        <v>3.195</v>
      </c>
      <c r="K362">
        <v>3.295</v>
      </c>
      <c r="L362">
        <v>3.355</v>
      </c>
      <c r="M362">
        <v>3.51</v>
      </c>
      <c r="N362">
        <v>3.615</v>
      </c>
      <c r="O362">
        <v>3.67</v>
      </c>
      <c r="P362">
        <v>3.725</v>
      </c>
      <c r="Q362">
        <v>3.755</v>
      </c>
      <c r="S362">
        <v>3.775</v>
      </c>
    </row>
    <row r="363" spans="1:19" ht="12.75">
      <c r="A363" s="3">
        <v>38813</v>
      </c>
      <c r="B363">
        <v>2.01</v>
      </c>
      <c r="C363">
        <v>2.01</v>
      </c>
      <c r="D363">
        <v>2.02</v>
      </c>
      <c r="E363">
        <v>2.16</v>
      </c>
      <c r="F363">
        <v>2.255</v>
      </c>
      <c r="G363">
        <v>2.38</v>
      </c>
      <c r="H363">
        <v>2.51</v>
      </c>
      <c r="I363">
        <v>2.94</v>
      </c>
      <c r="J363">
        <v>3.165</v>
      </c>
      <c r="K363">
        <v>3.265</v>
      </c>
      <c r="L363">
        <v>3.33</v>
      </c>
      <c r="M363">
        <v>3.49</v>
      </c>
      <c r="N363">
        <v>3.605</v>
      </c>
      <c r="O363">
        <v>3.675</v>
      </c>
      <c r="P363">
        <v>3.74</v>
      </c>
      <c r="Q363">
        <v>3.775</v>
      </c>
      <c r="S363">
        <v>3.805</v>
      </c>
    </row>
    <row r="364" spans="1:19" ht="12.75">
      <c r="A364" s="3">
        <v>38814</v>
      </c>
      <c r="B364">
        <v>2.01</v>
      </c>
      <c r="C364">
        <v>2.01</v>
      </c>
      <c r="D364">
        <v>2.02</v>
      </c>
      <c r="E364">
        <v>2.14</v>
      </c>
      <c r="F364">
        <v>2.255</v>
      </c>
      <c r="G364">
        <v>2.38</v>
      </c>
      <c r="I364">
        <v>2.925</v>
      </c>
      <c r="J364">
        <v>3.145</v>
      </c>
      <c r="K364">
        <v>3.275</v>
      </c>
      <c r="L364">
        <v>3.325</v>
      </c>
      <c r="M364">
        <v>3.495</v>
      </c>
      <c r="N364">
        <v>3.615</v>
      </c>
      <c r="O364">
        <v>3.695</v>
      </c>
      <c r="P364">
        <v>3.765</v>
      </c>
      <c r="Q364">
        <v>3.81</v>
      </c>
      <c r="S364">
        <v>3.85</v>
      </c>
    </row>
    <row r="365" spans="1:19" ht="12.75">
      <c r="A365" s="3">
        <v>38817</v>
      </c>
      <c r="B365">
        <v>2.01</v>
      </c>
      <c r="C365">
        <v>2.01</v>
      </c>
      <c r="D365">
        <v>2.02</v>
      </c>
      <c r="E365">
        <v>2.145</v>
      </c>
      <c r="F365">
        <v>2.26</v>
      </c>
      <c r="G365">
        <v>2.385</v>
      </c>
      <c r="H365">
        <v>2.49</v>
      </c>
      <c r="I365">
        <v>2.945</v>
      </c>
      <c r="J365">
        <v>3.165</v>
      </c>
      <c r="K365">
        <v>3.265</v>
      </c>
      <c r="L365">
        <v>3.335</v>
      </c>
      <c r="M365">
        <v>3.5</v>
      </c>
      <c r="N365">
        <v>3.615</v>
      </c>
      <c r="O365">
        <v>3.695</v>
      </c>
      <c r="P365">
        <v>3.76</v>
      </c>
      <c r="Q365">
        <v>3.8</v>
      </c>
      <c r="S365">
        <v>3.845</v>
      </c>
    </row>
    <row r="366" spans="1:19" ht="12.75">
      <c r="A366" s="3">
        <v>38818</v>
      </c>
      <c r="B366">
        <v>2.01</v>
      </c>
      <c r="C366">
        <v>2.01</v>
      </c>
      <c r="D366">
        <v>2.02</v>
      </c>
      <c r="E366">
        <v>2.145</v>
      </c>
      <c r="F366">
        <v>2.26</v>
      </c>
      <c r="G366">
        <v>2.375</v>
      </c>
      <c r="H366">
        <v>2.51</v>
      </c>
      <c r="I366">
        <v>2.94</v>
      </c>
      <c r="J366">
        <v>3.16</v>
      </c>
      <c r="K366">
        <v>3.08</v>
      </c>
      <c r="L366">
        <v>3.325</v>
      </c>
      <c r="M366">
        <v>3.49</v>
      </c>
      <c r="N366">
        <v>3.615</v>
      </c>
      <c r="O366">
        <v>3.695</v>
      </c>
      <c r="P366">
        <v>3.755</v>
      </c>
      <c r="Q366">
        <v>3.795</v>
      </c>
      <c r="S366">
        <v>3.835</v>
      </c>
    </row>
    <row r="367" spans="1:19" ht="12.75">
      <c r="A367" s="3">
        <v>38819</v>
      </c>
      <c r="B367">
        <v>2.01</v>
      </c>
      <c r="C367">
        <v>2</v>
      </c>
      <c r="D367">
        <v>2.02</v>
      </c>
      <c r="E367">
        <v>2.155</v>
      </c>
      <c r="F367">
        <v>2.275</v>
      </c>
      <c r="G367">
        <v>2.385</v>
      </c>
      <c r="H367">
        <v>2.51</v>
      </c>
      <c r="I367">
        <v>2.955</v>
      </c>
      <c r="J367">
        <v>3.175</v>
      </c>
      <c r="K367">
        <v>3.095</v>
      </c>
      <c r="L367">
        <v>3.34</v>
      </c>
      <c r="M367">
        <v>3.5</v>
      </c>
      <c r="N367">
        <v>3.62</v>
      </c>
      <c r="O367">
        <v>3.7</v>
      </c>
      <c r="P367">
        <v>3.765</v>
      </c>
      <c r="Q367">
        <v>3.8</v>
      </c>
      <c r="S367">
        <v>3.84</v>
      </c>
    </row>
    <row r="368" spans="1:19" ht="12.75">
      <c r="A368" s="3">
        <v>38820</v>
      </c>
      <c r="B368">
        <v>2.01</v>
      </c>
      <c r="C368">
        <v>2.025</v>
      </c>
      <c r="D368">
        <v>2.09</v>
      </c>
      <c r="E368">
        <v>2.17</v>
      </c>
      <c r="F368">
        <v>2.285</v>
      </c>
      <c r="G368">
        <v>2.41</v>
      </c>
      <c r="H368">
        <v>2.51</v>
      </c>
      <c r="I368">
        <v>2.99</v>
      </c>
      <c r="J368">
        <v>3.215</v>
      </c>
      <c r="K368">
        <v>3.315</v>
      </c>
      <c r="L368">
        <v>3.385</v>
      </c>
      <c r="M368">
        <v>3.55</v>
      </c>
      <c r="N368">
        <v>3.67</v>
      </c>
      <c r="O368">
        <v>3.75</v>
      </c>
      <c r="P368">
        <v>3.825</v>
      </c>
      <c r="Q368">
        <v>3.86</v>
      </c>
      <c r="S368">
        <v>3.9</v>
      </c>
    </row>
    <row r="369" spans="1:19" ht="12.75">
      <c r="A369" s="3">
        <v>38825</v>
      </c>
      <c r="B369">
        <v>2</v>
      </c>
      <c r="C369">
        <v>2</v>
      </c>
      <c r="D369">
        <v>2.075</v>
      </c>
      <c r="E369">
        <v>2.16</v>
      </c>
      <c r="F369">
        <v>2.285</v>
      </c>
      <c r="G369">
        <v>2.41</v>
      </c>
      <c r="H369">
        <v>2.465</v>
      </c>
      <c r="I369">
        <v>2.99</v>
      </c>
      <c r="J369">
        <v>3.22</v>
      </c>
      <c r="K369">
        <v>3.135</v>
      </c>
      <c r="L369">
        <v>3.39</v>
      </c>
      <c r="M369">
        <v>3.55</v>
      </c>
      <c r="N369">
        <v>3.68</v>
      </c>
      <c r="O369">
        <v>3.76</v>
      </c>
      <c r="P369">
        <v>3.835</v>
      </c>
      <c r="Q369">
        <v>3.87</v>
      </c>
      <c r="S369">
        <v>3.91</v>
      </c>
    </row>
    <row r="370" spans="1:19" ht="12.75">
      <c r="A370" s="3">
        <v>38826</v>
      </c>
      <c r="B370">
        <v>2</v>
      </c>
      <c r="C370">
        <v>2</v>
      </c>
      <c r="D370">
        <v>2.06</v>
      </c>
      <c r="E370">
        <v>2.13</v>
      </c>
      <c r="F370">
        <v>2.26</v>
      </c>
      <c r="G370">
        <v>2.37</v>
      </c>
      <c r="H370">
        <v>2.475</v>
      </c>
      <c r="I370">
        <v>2.945</v>
      </c>
      <c r="J370">
        <v>3.175</v>
      </c>
      <c r="K370">
        <v>3.275</v>
      </c>
      <c r="L370">
        <v>3.36</v>
      </c>
      <c r="M370">
        <v>3.525</v>
      </c>
      <c r="N370">
        <v>3.655</v>
      </c>
      <c r="O370">
        <v>3.745</v>
      </c>
      <c r="P370">
        <v>3.82</v>
      </c>
      <c r="Q370">
        <v>3.86</v>
      </c>
      <c r="S370">
        <v>3.9</v>
      </c>
    </row>
    <row r="371" spans="1:19" ht="12.75">
      <c r="A371" s="3">
        <v>38827</v>
      </c>
      <c r="B371">
        <v>1.99</v>
      </c>
      <c r="C371">
        <v>1.98</v>
      </c>
      <c r="D371">
        <v>2.055</v>
      </c>
      <c r="E371">
        <v>2.125</v>
      </c>
      <c r="F371">
        <v>2.25</v>
      </c>
      <c r="G371">
        <v>2.355</v>
      </c>
      <c r="H371">
        <v>2.5</v>
      </c>
      <c r="I371">
        <v>2.925</v>
      </c>
      <c r="J371">
        <v>3.145</v>
      </c>
      <c r="K371">
        <v>3.28</v>
      </c>
      <c r="L371">
        <v>3.33</v>
      </c>
      <c r="M371">
        <v>3.505</v>
      </c>
      <c r="N371">
        <v>3.64</v>
      </c>
      <c r="O371">
        <v>3.73</v>
      </c>
      <c r="P371">
        <v>3.81</v>
      </c>
      <c r="Q371">
        <v>3.855</v>
      </c>
      <c r="S371">
        <v>3.905</v>
      </c>
    </row>
    <row r="372" spans="1:19" ht="12.75">
      <c r="A372" s="3">
        <v>38828</v>
      </c>
      <c r="B372">
        <v>1.98</v>
      </c>
      <c r="C372">
        <v>1.99</v>
      </c>
      <c r="D372">
        <v>2.05</v>
      </c>
      <c r="E372">
        <v>2.125</v>
      </c>
      <c r="F372">
        <v>2.24</v>
      </c>
      <c r="G372">
        <v>2.35</v>
      </c>
      <c r="H372">
        <v>2.52</v>
      </c>
      <c r="I372">
        <v>2.92</v>
      </c>
      <c r="J372">
        <v>3.135</v>
      </c>
      <c r="K372">
        <v>3.06</v>
      </c>
      <c r="L372">
        <v>3.315</v>
      </c>
      <c r="M372">
        <v>3.49</v>
      </c>
      <c r="N372">
        <v>3.625</v>
      </c>
      <c r="O372">
        <v>3.71</v>
      </c>
      <c r="P372">
        <v>3.795</v>
      </c>
      <c r="Q372">
        <v>3.835</v>
      </c>
      <c r="S372">
        <v>3.885</v>
      </c>
    </row>
    <row r="373" spans="1:19" ht="12.75">
      <c r="A373" s="3">
        <v>38831</v>
      </c>
      <c r="B373">
        <v>2</v>
      </c>
      <c r="C373">
        <v>1.98</v>
      </c>
      <c r="D373">
        <v>2.05</v>
      </c>
      <c r="E373">
        <v>2.135</v>
      </c>
      <c r="F373">
        <v>2.245</v>
      </c>
      <c r="G373">
        <v>2.365</v>
      </c>
      <c r="H373">
        <v>2.5</v>
      </c>
      <c r="I373">
        <v>2.93</v>
      </c>
      <c r="J373">
        <v>3.145</v>
      </c>
      <c r="K373">
        <v>3.245</v>
      </c>
      <c r="L373">
        <v>3.33</v>
      </c>
      <c r="M373">
        <v>3.505</v>
      </c>
      <c r="N373">
        <v>3.635</v>
      </c>
      <c r="O373">
        <v>3.725</v>
      </c>
      <c r="P373">
        <v>3.805</v>
      </c>
      <c r="Q373">
        <v>3.85</v>
      </c>
      <c r="S373">
        <v>3.9</v>
      </c>
    </row>
    <row r="374" spans="1:19" ht="12.75">
      <c r="A374" s="3">
        <v>38832</v>
      </c>
      <c r="B374">
        <v>1.99</v>
      </c>
      <c r="C374">
        <v>2</v>
      </c>
      <c r="D374">
        <v>2.08</v>
      </c>
      <c r="E374">
        <v>2.16</v>
      </c>
      <c r="F374">
        <v>2.27</v>
      </c>
      <c r="G374">
        <v>2.41</v>
      </c>
      <c r="H374">
        <v>2.49</v>
      </c>
      <c r="I374">
        <v>3.015</v>
      </c>
      <c r="J374">
        <v>3.235</v>
      </c>
      <c r="K374">
        <v>3.335</v>
      </c>
      <c r="L374">
        <v>3.43</v>
      </c>
      <c r="M374">
        <v>3.605</v>
      </c>
      <c r="N374">
        <v>3.735</v>
      </c>
      <c r="O374">
        <v>3.82</v>
      </c>
      <c r="P374">
        <v>3.895</v>
      </c>
      <c r="Q374">
        <v>3.935</v>
      </c>
      <c r="S374">
        <v>3.98</v>
      </c>
    </row>
    <row r="375" spans="1:19" ht="12.75">
      <c r="A375" s="3">
        <v>38833</v>
      </c>
      <c r="B375">
        <v>2</v>
      </c>
      <c r="C375">
        <v>2</v>
      </c>
      <c r="D375">
        <v>2.075</v>
      </c>
      <c r="E375">
        <v>2.165</v>
      </c>
      <c r="F375">
        <v>2.28</v>
      </c>
      <c r="G375">
        <v>2.415</v>
      </c>
      <c r="H375">
        <v>2.49</v>
      </c>
      <c r="I375">
        <v>3.015</v>
      </c>
      <c r="J375">
        <v>3.24</v>
      </c>
      <c r="K375">
        <v>3.34</v>
      </c>
      <c r="L375">
        <v>3.43</v>
      </c>
      <c r="M375">
        <v>3.605</v>
      </c>
      <c r="N375">
        <v>3.735</v>
      </c>
      <c r="O375">
        <v>3.815</v>
      </c>
      <c r="P375">
        <v>3.885</v>
      </c>
      <c r="Q375">
        <v>3.925</v>
      </c>
      <c r="S375">
        <v>3.97</v>
      </c>
    </row>
    <row r="376" spans="1:19" ht="12.75">
      <c r="A376" s="3">
        <v>38834</v>
      </c>
      <c r="B376">
        <v>2.01</v>
      </c>
      <c r="C376">
        <v>2</v>
      </c>
      <c r="D376">
        <v>2.08</v>
      </c>
      <c r="E376">
        <v>2.165</v>
      </c>
      <c r="F376">
        <v>2.285</v>
      </c>
      <c r="G376">
        <v>2.425</v>
      </c>
      <c r="H376">
        <v>2.51</v>
      </c>
      <c r="I376">
        <v>3.02</v>
      </c>
      <c r="J376">
        <v>3.24</v>
      </c>
      <c r="K376">
        <v>3.345</v>
      </c>
      <c r="L376">
        <v>3.425</v>
      </c>
      <c r="M376">
        <v>3.6</v>
      </c>
      <c r="N376">
        <v>3.725</v>
      </c>
      <c r="O376">
        <v>3.805</v>
      </c>
      <c r="P376">
        <v>3.875</v>
      </c>
      <c r="Q376">
        <v>3.915</v>
      </c>
      <c r="S376">
        <v>3.965</v>
      </c>
    </row>
    <row r="377" spans="1:19" ht="12.75">
      <c r="A377" s="3">
        <v>38835</v>
      </c>
      <c r="B377">
        <v>2</v>
      </c>
      <c r="C377">
        <v>2</v>
      </c>
      <c r="D377">
        <v>2.07</v>
      </c>
      <c r="E377">
        <v>2.16</v>
      </c>
      <c r="F377">
        <v>2.275</v>
      </c>
      <c r="G377">
        <v>2.415</v>
      </c>
      <c r="H377">
        <v>2.55</v>
      </c>
      <c r="I377">
        <v>3.03</v>
      </c>
      <c r="J377">
        <v>3.25</v>
      </c>
      <c r="K377">
        <v>3.345</v>
      </c>
      <c r="L377">
        <v>3.43</v>
      </c>
      <c r="M377">
        <v>3.605</v>
      </c>
      <c r="N377">
        <v>3.73</v>
      </c>
      <c r="O377">
        <v>3.81</v>
      </c>
      <c r="P377">
        <v>3.875</v>
      </c>
      <c r="Q377">
        <v>3.915</v>
      </c>
      <c r="S377">
        <v>3.96</v>
      </c>
    </row>
    <row r="378" spans="1:19" ht="12.75">
      <c r="A378" s="3">
        <v>38839</v>
      </c>
      <c r="B378">
        <v>2</v>
      </c>
      <c r="C378">
        <v>2</v>
      </c>
      <c r="D378">
        <v>2.075</v>
      </c>
      <c r="E378">
        <v>2.16</v>
      </c>
      <c r="F378">
        <v>2.28</v>
      </c>
      <c r="G378">
        <v>2.42</v>
      </c>
      <c r="H378">
        <v>2.585</v>
      </c>
      <c r="I378">
        <v>3.025</v>
      </c>
      <c r="J378">
        <v>3.255</v>
      </c>
      <c r="K378">
        <v>3.35</v>
      </c>
      <c r="L378">
        <v>3.43</v>
      </c>
      <c r="M378">
        <v>3.605</v>
      </c>
      <c r="N378">
        <v>3.73</v>
      </c>
      <c r="O378">
        <v>3.815</v>
      </c>
      <c r="P378">
        <v>3.88</v>
      </c>
      <c r="Q378">
        <v>3.92</v>
      </c>
      <c r="S378">
        <v>3.965</v>
      </c>
    </row>
    <row r="379" spans="1:19" ht="12.75">
      <c r="A379" s="3">
        <v>38840</v>
      </c>
      <c r="B379">
        <v>2</v>
      </c>
      <c r="C379">
        <v>2</v>
      </c>
      <c r="D379">
        <v>2.075</v>
      </c>
      <c r="E379">
        <v>2.17</v>
      </c>
      <c r="F379">
        <v>2.265</v>
      </c>
      <c r="G379">
        <v>2.405</v>
      </c>
      <c r="H379">
        <v>2.585</v>
      </c>
      <c r="I379">
        <v>3.005</v>
      </c>
      <c r="J379">
        <v>3.24</v>
      </c>
      <c r="K379">
        <v>3.345</v>
      </c>
      <c r="L379">
        <v>3.425</v>
      </c>
      <c r="M379">
        <v>3.6</v>
      </c>
      <c r="N379">
        <v>3.73</v>
      </c>
      <c r="O379">
        <v>3.82</v>
      </c>
      <c r="P379">
        <v>3.895</v>
      </c>
      <c r="Q379">
        <v>3.935</v>
      </c>
      <c r="S379">
        <v>3.985</v>
      </c>
    </row>
    <row r="380" spans="1:19" ht="12.75">
      <c r="A380" s="3">
        <v>38841</v>
      </c>
      <c r="B380">
        <v>2</v>
      </c>
      <c r="C380">
        <v>2</v>
      </c>
      <c r="D380">
        <v>2.08</v>
      </c>
      <c r="E380">
        <v>2.16</v>
      </c>
      <c r="F380">
        <v>2.27</v>
      </c>
      <c r="G380">
        <v>2.41</v>
      </c>
      <c r="H380">
        <v>2.58</v>
      </c>
      <c r="I380">
        <v>3.015</v>
      </c>
      <c r="J380">
        <v>3.255</v>
      </c>
      <c r="K380">
        <v>3.355</v>
      </c>
      <c r="L380">
        <v>3.445</v>
      </c>
      <c r="M380">
        <v>3.63</v>
      </c>
      <c r="N380">
        <v>3.765</v>
      </c>
      <c r="O380">
        <v>3.86</v>
      </c>
      <c r="P380">
        <v>3.93</v>
      </c>
      <c r="Q380">
        <v>3.97</v>
      </c>
      <c r="S380">
        <v>4.02</v>
      </c>
    </row>
    <row r="381" spans="1:19" ht="12.75">
      <c r="A381" s="3">
        <v>38842</v>
      </c>
      <c r="B381">
        <v>2</v>
      </c>
      <c r="C381">
        <v>2</v>
      </c>
      <c r="D381">
        <v>2.075</v>
      </c>
      <c r="E381">
        <v>2.16</v>
      </c>
      <c r="F381">
        <v>2.26</v>
      </c>
      <c r="G381">
        <v>2.4</v>
      </c>
      <c r="H381">
        <v>2.55</v>
      </c>
      <c r="I381">
        <v>2.995</v>
      </c>
      <c r="J381">
        <v>3.225</v>
      </c>
      <c r="K381">
        <v>3.145</v>
      </c>
      <c r="L381">
        <v>3.395</v>
      </c>
      <c r="M381">
        <v>3.585</v>
      </c>
      <c r="N381">
        <v>3.715</v>
      </c>
      <c r="O381">
        <v>3.81</v>
      </c>
      <c r="P381">
        <v>3.885</v>
      </c>
      <c r="Q381">
        <v>3.925</v>
      </c>
      <c r="S381">
        <v>3.98</v>
      </c>
    </row>
    <row r="382" spans="1:19" ht="12.75">
      <c r="A382" s="3">
        <v>38845</v>
      </c>
      <c r="B382">
        <v>2.01</v>
      </c>
      <c r="C382">
        <v>2.01</v>
      </c>
      <c r="D382">
        <v>2.075</v>
      </c>
      <c r="E382">
        <v>2.165</v>
      </c>
      <c r="F382">
        <v>2.26</v>
      </c>
      <c r="G382">
        <v>2.405</v>
      </c>
      <c r="H382">
        <v>2.56</v>
      </c>
      <c r="I382">
        <v>2.985</v>
      </c>
      <c r="J382">
        <v>3.22</v>
      </c>
      <c r="K382">
        <v>3.34</v>
      </c>
      <c r="L382">
        <v>3.395</v>
      </c>
      <c r="M382">
        <v>3.58</v>
      </c>
      <c r="N382">
        <v>3.71</v>
      </c>
      <c r="O382">
        <v>3.81</v>
      </c>
      <c r="P382">
        <v>3.885</v>
      </c>
      <c r="Q382">
        <v>3.925</v>
      </c>
      <c r="S382">
        <v>3.98</v>
      </c>
    </row>
    <row r="383" spans="1:19" ht="12.75">
      <c r="A383" s="3">
        <v>38846</v>
      </c>
      <c r="B383">
        <v>2</v>
      </c>
      <c r="C383">
        <v>2</v>
      </c>
      <c r="D383">
        <v>2.08</v>
      </c>
      <c r="E383">
        <v>2.165</v>
      </c>
      <c r="F383">
        <v>2.27</v>
      </c>
      <c r="G383">
        <v>2.41</v>
      </c>
      <c r="H383">
        <v>2.545</v>
      </c>
      <c r="I383">
        <v>2.995</v>
      </c>
      <c r="J383">
        <v>3.225</v>
      </c>
      <c r="K383">
        <v>3.325</v>
      </c>
      <c r="L383">
        <v>3.4</v>
      </c>
      <c r="M383">
        <v>3.585</v>
      </c>
      <c r="N383">
        <v>3.715</v>
      </c>
      <c r="O383">
        <v>3.81</v>
      </c>
      <c r="P383">
        <v>3.89</v>
      </c>
      <c r="Q383">
        <v>3.93</v>
      </c>
      <c r="S383">
        <v>3.985</v>
      </c>
    </row>
    <row r="384" spans="1:19" ht="12.75">
      <c r="A384" s="3">
        <v>38847</v>
      </c>
      <c r="B384">
        <v>2</v>
      </c>
      <c r="C384">
        <v>2</v>
      </c>
      <c r="D384">
        <v>2.07</v>
      </c>
      <c r="E384">
        <v>2.16</v>
      </c>
      <c r="F384">
        <v>2.265</v>
      </c>
      <c r="G384">
        <v>2.405</v>
      </c>
      <c r="H384">
        <v>2.54</v>
      </c>
      <c r="I384">
        <v>2.965</v>
      </c>
      <c r="J384">
        <v>3.195</v>
      </c>
      <c r="K384">
        <v>3.315</v>
      </c>
      <c r="L384">
        <v>3.37</v>
      </c>
      <c r="M384">
        <v>3.55</v>
      </c>
      <c r="N384">
        <v>3.68</v>
      </c>
      <c r="O384">
        <v>3.78</v>
      </c>
      <c r="P384">
        <v>3.865</v>
      </c>
      <c r="Q384">
        <v>3.905</v>
      </c>
      <c r="S384">
        <v>3.965</v>
      </c>
    </row>
    <row r="385" spans="1:19" ht="12.75">
      <c r="A385" s="3">
        <v>38848</v>
      </c>
      <c r="B385">
        <v>2</v>
      </c>
      <c r="C385">
        <v>2.08</v>
      </c>
      <c r="D385">
        <v>2.13</v>
      </c>
      <c r="E385">
        <v>2.17</v>
      </c>
      <c r="F385">
        <v>2.285</v>
      </c>
      <c r="G385">
        <v>2.43</v>
      </c>
      <c r="H385">
        <v>2.515</v>
      </c>
      <c r="I385">
        <v>3.035</v>
      </c>
      <c r="J385">
        <v>3.27</v>
      </c>
      <c r="K385">
        <v>3.37</v>
      </c>
      <c r="L385">
        <v>3.45</v>
      </c>
      <c r="M385">
        <v>3.625</v>
      </c>
      <c r="N385">
        <v>3.75</v>
      </c>
      <c r="O385">
        <v>3.85</v>
      </c>
      <c r="P385">
        <v>3.93</v>
      </c>
      <c r="Q385">
        <v>3.97</v>
      </c>
      <c r="S385">
        <v>4.035</v>
      </c>
    </row>
    <row r="386" spans="1:19" ht="12.75">
      <c r="A386" s="3">
        <v>38849</v>
      </c>
      <c r="B386">
        <v>2</v>
      </c>
      <c r="C386">
        <v>2.075</v>
      </c>
      <c r="D386">
        <v>2.14</v>
      </c>
      <c r="E386">
        <v>2.175</v>
      </c>
      <c r="F386">
        <v>2.29</v>
      </c>
      <c r="G386">
        <v>2.435</v>
      </c>
      <c r="H386">
        <v>2.485</v>
      </c>
      <c r="I386">
        <v>3.03</v>
      </c>
      <c r="J386">
        <v>3.265</v>
      </c>
      <c r="K386">
        <v>3.18</v>
      </c>
      <c r="L386">
        <v>3.435</v>
      </c>
      <c r="M386">
        <v>3.605</v>
      </c>
      <c r="N386">
        <v>3.745</v>
      </c>
      <c r="O386">
        <v>3.85</v>
      </c>
      <c r="P386">
        <v>3.93</v>
      </c>
      <c r="Q386">
        <v>3.97</v>
      </c>
      <c r="S386">
        <v>4.03</v>
      </c>
    </row>
    <row r="387" spans="1:19" ht="12.75">
      <c r="A387" s="3">
        <v>38852</v>
      </c>
      <c r="B387">
        <v>1.99</v>
      </c>
      <c r="C387">
        <v>2.07</v>
      </c>
      <c r="D387">
        <v>2.125</v>
      </c>
      <c r="E387">
        <v>2.17</v>
      </c>
      <c r="F387">
        <v>2.275</v>
      </c>
      <c r="G387">
        <v>2.415</v>
      </c>
      <c r="H387">
        <v>2.495</v>
      </c>
      <c r="I387">
        <v>2.99</v>
      </c>
      <c r="J387">
        <v>3.22</v>
      </c>
      <c r="K387">
        <v>3.135</v>
      </c>
      <c r="L387">
        <v>3.385</v>
      </c>
      <c r="M387">
        <v>3.555</v>
      </c>
      <c r="N387">
        <v>3.7</v>
      </c>
      <c r="O387">
        <v>3.815</v>
      </c>
      <c r="P387">
        <v>3.905</v>
      </c>
      <c r="Q387">
        <v>3.95</v>
      </c>
      <c r="S387">
        <v>4.015</v>
      </c>
    </row>
    <row r="388" spans="1:19" ht="12.75">
      <c r="A388" s="3">
        <v>38853</v>
      </c>
      <c r="B388">
        <v>1.995</v>
      </c>
      <c r="C388">
        <v>2.07</v>
      </c>
      <c r="D388">
        <v>2.125</v>
      </c>
      <c r="E388">
        <v>2.17</v>
      </c>
      <c r="F388">
        <v>2.275</v>
      </c>
      <c r="G388">
        <v>2.415</v>
      </c>
      <c r="H388">
        <v>2.51</v>
      </c>
      <c r="I388">
        <v>2.965</v>
      </c>
      <c r="J388">
        <v>3.19</v>
      </c>
      <c r="K388">
        <v>3.305</v>
      </c>
      <c r="L388">
        <v>3.36</v>
      </c>
      <c r="M388">
        <v>3.525</v>
      </c>
      <c r="N388">
        <v>3.665</v>
      </c>
      <c r="O388">
        <v>3.78</v>
      </c>
      <c r="P388">
        <v>3.86</v>
      </c>
      <c r="Q388">
        <v>3.9</v>
      </c>
      <c r="S388">
        <v>3.965</v>
      </c>
    </row>
    <row r="389" spans="1:19" ht="12.75">
      <c r="A389" s="3">
        <v>38854</v>
      </c>
      <c r="B389">
        <v>1.99</v>
      </c>
      <c r="C389">
        <v>2.075</v>
      </c>
      <c r="D389">
        <v>2.13</v>
      </c>
      <c r="E389">
        <v>2.17</v>
      </c>
      <c r="F389">
        <v>2.28</v>
      </c>
      <c r="G389">
        <v>2.42</v>
      </c>
      <c r="H389">
        <v>2.505</v>
      </c>
      <c r="I389">
        <v>2.99</v>
      </c>
      <c r="J389">
        <v>3.22</v>
      </c>
      <c r="K389">
        <v>3.32</v>
      </c>
      <c r="L389">
        <v>3.4</v>
      </c>
      <c r="M389">
        <v>3.565</v>
      </c>
      <c r="N389">
        <v>3.705</v>
      </c>
      <c r="O389">
        <v>3.82</v>
      </c>
      <c r="P389">
        <v>3.905</v>
      </c>
      <c r="Q389">
        <v>3.945</v>
      </c>
      <c r="S389">
        <v>4.01</v>
      </c>
    </row>
    <row r="390" spans="1:19" ht="12.75">
      <c r="A390" s="3">
        <v>38855</v>
      </c>
      <c r="B390">
        <v>1.98</v>
      </c>
      <c r="C390">
        <v>2.07</v>
      </c>
      <c r="D390">
        <v>2.12</v>
      </c>
      <c r="E390">
        <v>2.16</v>
      </c>
      <c r="F390">
        <v>2.27</v>
      </c>
      <c r="G390">
        <v>2.41</v>
      </c>
      <c r="H390">
        <v>2.415</v>
      </c>
      <c r="I390">
        <v>2.955</v>
      </c>
      <c r="J390">
        <v>3.185</v>
      </c>
      <c r="K390">
        <v>3.28</v>
      </c>
      <c r="L390">
        <v>3.35</v>
      </c>
      <c r="M390">
        <v>3.51</v>
      </c>
      <c r="N390">
        <v>3.65</v>
      </c>
      <c r="O390">
        <v>3.765</v>
      </c>
      <c r="P390">
        <v>3.855</v>
      </c>
      <c r="Q390">
        <v>3.895</v>
      </c>
      <c r="S390">
        <v>3.965</v>
      </c>
    </row>
    <row r="391" spans="1:19" ht="12.75">
      <c r="A391" s="3">
        <v>38856</v>
      </c>
      <c r="B391">
        <v>2</v>
      </c>
      <c r="C391">
        <v>2.08</v>
      </c>
      <c r="D391">
        <v>2.13</v>
      </c>
      <c r="E391">
        <v>2.17</v>
      </c>
      <c r="F391">
        <v>2.28</v>
      </c>
      <c r="G391">
        <v>2.415</v>
      </c>
      <c r="H391">
        <v>2.385</v>
      </c>
      <c r="I391">
        <v>2.965</v>
      </c>
      <c r="J391">
        <v>3.19</v>
      </c>
      <c r="K391">
        <v>3.29</v>
      </c>
      <c r="L391">
        <v>3.36</v>
      </c>
      <c r="M391">
        <v>3.52</v>
      </c>
      <c r="N391">
        <v>3.65</v>
      </c>
      <c r="O391">
        <v>3.755</v>
      </c>
      <c r="P391">
        <v>3.84</v>
      </c>
      <c r="Q391">
        <v>3.88</v>
      </c>
      <c r="S391">
        <v>3.945</v>
      </c>
    </row>
    <row r="392" spans="1:19" ht="12.75">
      <c r="A392" s="3">
        <v>38859</v>
      </c>
      <c r="B392">
        <v>1.99</v>
      </c>
      <c r="C392">
        <v>2.07</v>
      </c>
      <c r="D392">
        <v>2.13</v>
      </c>
      <c r="E392">
        <v>2.16</v>
      </c>
      <c r="F392">
        <v>2.27</v>
      </c>
      <c r="G392">
        <v>2.4</v>
      </c>
      <c r="H392">
        <v>2.38</v>
      </c>
      <c r="I392">
        <v>2.915</v>
      </c>
      <c r="J392">
        <v>3.135</v>
      </c>
      <c r="K392">
        <v>3.055</v>
      </c>
      <c r="L392">
        <v>3.29</v>
      </c>
      <c r="M392">
        <v>3.445</v>
      </c>
      <c r="N392">
        <v>3.575</v>
      </c>
      <c r="O392">
        <v>3.67</v>
      </c>
      <c r="P392">
        <v>3.755</v>
      </c>
      <c r="Q392">
        <v>3.795</v>
      </c>
      <c r="S392">
        <v>3.855</v>
      </c>
    </row>
    <row r="393" spans="1:19" ht="12.75">
      <c r="A393" s="3">
        <v>38860</v>
      </c>
      <c r="B393">
        <v>2</v>
      </c>
      <c r="C393">
        <v>2.07</v>
      </c>
      <c r="D393">
        <v>2.13</v>
      </c>
      <c r="E393">
        <v>2.17</v>
      </c>
      <c r="F393">
        <v>2.275</v>
      </c>
      <c r="G393">
        <v>2.41</v>
      </c>
      <c r="H393">
        <v>2.405</v>
      </c>
      <c r="I393">
        <v>2.92</v>
      </c>
      <c r="J393">
        <v>3.145</v>
      </c>
      <c r="K393">
        <v>3.06</v>
      </c>
      <c r="L393">
        <v>3.3</v>
      </c>
      <c r="M393">
        <v>3.455</v>
      </c>
      <c r="N393">
        <v>3.58</v>
      </c>
      <c r="O393">
        <v>3.67</v>
      </c>
      <c r="P393">
        <v>3.755</v>
      </c>
      <c r="Q393">
        <v>3.795</v>
      </c>
      <c r="S393">
        <v>3.85</v>
      </c>
    </row>
    <row r="394" spans="1:19" ht="12.75">
      <c r="A394" s="3">
        <v>38861</v>
      </c>
      <c r="B394">
        <v>2</v>
      </c>
      <c r="C394">
        <v>2.06</v>
      </c>
      <c r="D394">
        <v>2.125</v>
      </c>
      <c r="E394">
        <v>2.165</v>
      </c>
      <c r="F394">
        <v>2.265</v>
      </c>
      <c r="G394">
        <v>2.41</v>
      </c>
      <c r="H394">
        <v>2.405</v>
      </c>
      <c r="I394">
        <v>2.905</v>
      </c>
      <c r="J394">
        <v>3.12</v>
      </c>
      <c r="K394">
        <v>3.22</v>
      </c>
      <c r="L394">
        <v>3.275</v>
      </c>
      <c r="M394">
        <v>3.425</v>
      </c>
      <c r="N394">
        <v>3.55</v>
      </c>
      <c r="O394">
        <v>3.64</v>
      </c>
      <c r="P394">
        <v>3.72</v>
      </c>
      <c r="Q394">
        <v>3.76</v>
      </c>
      <c r="S394">
        <v>3.82</v>
      </c>
    </row>
    <row r="395" spans="1:19" ht="12.75">
      <c r="A395" s="3">
        <v>38863</v>
      </c>
      <c r="B395">
        <v>2</v>
      </c>
      <c r="C395">
        <v>2.065</v>
      </c>
      <c r="D395">
        <v>2.13</v>
      </c>
      <c r="E395">
        <v>2.17</v>
      </c>
      <c r="F395">
        <v>2.28</v>
      </c>
      <c r="G395">
        <v>2.405</v>
      </c>
      <c r="H395">
        <v>2.38</v>
      </c>
      <c r="I395">
        <v>2.915</v>
      </c>
      <c r="J395">
        <v>3.135</v>
      </c>
      <c r="K395">
        <v>3.24</v>
      </c>
      <c r="L395">
        <v>3.29</v>
      </c>
      <c r="M395">
        <v>3.435</v>
      </c>
      <c r="N395">
        <v>3.555</v>
      </c>
      <c r="O395">
        <v>3.64</v>
      </c>
      <c r="P395">
        <v>3.72</v>
      </c>
      <c r="Q395">
        <v>3.76</v>
      </c>
      <c r="S395">
        <v>3.82</v>
      </c>
    </row>
    <row r="396" spans="1:19" ht="12.75">
      <c r="A396" s="3">
        <v>38866</v>
      </c>
      <c r="B396">
        <v>2.01</v>
      </c>
      <c r="C396">
        <v>2.06</v>
      </c>
      <c r="D396">
        <v>2.13</v>
      </c>
      <c r="E396">
        <v>2.165</v>
      </c>
      <c r="F396">
        <v>2.275</v>
      </c>
      <c r="G396">
        <v>2.415</v>
      </c>
      <c r="H396">
        <v>2.41</v>
      </c>
      <c r="I396">
        <v>2.945</v>
      </c>
      <c r="J396">
        <v>3.165</v>
      </c>
      <c r="K396">
        <v>3.275</v>
      </c>
      <c r="L396">
        <v>3.325</v>
      </c>
      <c r="M396">
        <v>3.47</v>
      </c>
      <c r="N396">
        <v>3.595</v>
      </c>
      <c r="O396">
        <v>3.67</v>
      </c>
      <c r="P396">
        <v>3.75</v>
      </c>
      <c r="Q396">
        <v>3.79</v>
      </c>
      <c r="S396">
        <v>3.85</v>
      </c>
    </row>
    <row r="397" spans="1:19" ht="12.75">
      <c r="A397" s="3">
        <v>38867</v>
      </c>
      <c r="B397">
        <v>2.01</v>
      </c>
      <c r="C397">
        <v>2.07</v>
      </c>
      <c r="D397">
        <v>2.13</v>
      </c>
      <c r="E397">
        <v>2.17</v>
      </c>
      <c r="F397">
        <v>2.295</v>
      </c>
      <c r="G397">
        <v>2.445</v>
      </c>
      <c r="H397">
        <v>2.425</v>
      </c>
      <c r="I397">
        <v>3.005</v>
      </c>
      <c r="J397">
        <v>3.24</v>
      </c>
      <c r="K397">
        <v>3.34</v>
      </c>
      <c r="L397">
        <v>3.4</v>
      </c>
      <c r="M397">
        <v>3.55</v>
      </c>
      <c r="N397">
        <v>3.655</v>
      </c>
      <c r="O397">
        <v>3.73</v>
      </c>
      <c r="P397">
        <v>3.8</v>
      </c>
      <c r="Q397">
        <v>3.84</v>
      </c>
      <c r="S397">
        <v>3.89</v>
      </c>
    </row>
    <row r="398" spans="1:19" ht="12.75">
      <c r="A398" s="3">
        <v>38868</v>
      </c>
      <c r="B398">
        <v>2.01</v>
      </c>
      <c r="C398">
        <v>2.085</v>
      </c>
      <c r="D398">
        <v>2.14</v>
      </c>
      <c r="E398">
        <v>2.19</v>
      </c>
      <c r="F398">
        <v>2.325</v>
      </c>
      <c r="G398">
        <v>2.47</v>
      </c>
      <c r="H398">
        <v>2.425</v>
      </c>
      <c r="I398">
        <v>3.045</v>
      </c>
      <c r="J398">
        <v>3.29</v>
      </c>
      <c r="K398">
        <v>3.39</v>
      </c>
      <c r="L398">
        <v>3.45</v>
      </c>
      <c r="M398">
        <v>3.6</v>
      </c>
      <c r="N398">
        <v>3.715</v>
      </c>
      <c r="O398">
        <v>3.79</v>
      </c>
      <c r="P398">
        <v>3.86</v>
      </c>
      <c r="Q398">
        <v>3.9</v>
      </c>
      <c r="S398">
        <v>3.955</v>
      </c>
    </row>
    <row r="399" spans="1:19" ht="12.75">
      <c r="A399" s="3">
        <v>38869</v>
      </c>
      <c r="B399">
        <v>2.01</v>
      </c>
      <c r="C399">
        <v>2.095</v>
      </c>
      <c r="D399">
        <v>2.15</v>
      </c>
      <c r="E399">
        <v>2.205</v>
      </c>
      <c r="F399">
        <v>2.345</v>
      </c>
      <c r="G399">
        <v>2.5</v>
      </c>
      <c r="H399">
        <v>2.445</v>
      </c>
      <c r="I399">
        <v>3.07</v>
      </c>
      <c r="J399">
        <v>3.315</v>
      </c>
      <c r="K399">
        <v>3.415</v>
      </c>
      <c r="L399">
        <v>3.48</v>
      </c>
      <c r="M399">
        <v>3.635</v>
      </c>
      <c r="N399">
        <v>3.75</v>
      </c>
      <c r="O399">
        <v>3.825</v>
      </c>
      <c r="P399">
        <v>3.895</v>
      </c>
      <c r="Q399">
        <v>3.935</v>
      </c>
      <c r="S399">
        <v>3.99</v>
      </c>
    </row>
    <row r="400" spans="1:19" ht="12.75">
      <c r="A400" s="3">
        <v>38870</v>
      </c>
      <c r="B400">
        <v>2</v>
      </c>
      <c r="C400">
        <v>2.08</v>
      </c>
      <c r="D400">
        <v>2.14</v>
      </c>
      <c r="E400">
        <v>2.205</v>
      </c>
      <c r="F400">
        <v>2.35</v>
      </c>
      <c r="G400">
        <v>2.51</v>
      </c>
      <c r="H400">
        <v>2.47</v>
      </c>
      <c r="I400">
        <v>3.055</v>
      </c>
      <c r="J400">
        <v>3.3</v>
      </c>
      <c r="K400">
        <v>3.2</v>
      </c>
      <c r="L400">
        <v>3.465</v>
      </c>
      <c r="M400">
        <v>3.605</v>
      </c>
      <c r="N400">
        <v>3.72</v>
      </c>
      <c r="O400">
        <v>3.78</v>
      </c>
      <c r="P400">
        <v>3.845</v>
      </c>
      <c r="Q400">
        <v>3.885</v>
      </c>
      <c r="S400">
        <v>3.94</v>
      </c>
    </row>
    <row r="401" spans="1:19" ht="12.75">
      <c r="A401" s="3">
        <v>38873</v>
      </c>
      <c r="B401">
        <v>2</v>
      </c>
      <c r="C401">
        <v>2.08</v>
      </c>
      <c r="D401">
        <v>2.15</v>
      </c>
      <c r="E401">
        <v>2.2</v>
      </c>
      <c r="F401">
        <v>2.365</v>
      </c>
      <c r="G401">
        <v>2.525</v>
      </c>
      <c r="H401">
        <v>2.465</v>
      </c>
      <c r="I401">
        <v>3.07</v>
      </c>
      <c r="J401">
        <v>3.315</v>
      </c>
      <c r="K401">
        <v>3.415</v>
      </c>
      <c r="L401">
        <v>3.475</v>
      </c>
      <c r="M401">
        <v>3.62</v>
      </c>
      <c r="N401">
        <v>3.73</v>
      </c>
      <c r="O401">
        <v>3.795</v>
      </c>
      <c r="P401">
        <v>3.855</v>
      </c>
      <c r="Q401">
        <v>3.895</v>
      </c>
      <c r="S401">
        <v>3.95</v>
      </c>
    </row>
    <row r="402" spans="1:19" ht="12.75">
      <c r="A402" s="3">
        <v>38875</v>
      </c>
      <c r="B402">
        <v>2</v>
      </c>
      <c r="C402">
        <v>2.085</v>
      </c>
      <c r="D402">
        <v>2.15</v>
      </c>
      <c r="E402">
        <v>2.215</v>
      </c>
      <c r="F402">
        <v>2.385</v>
      </c>
      <c r="G402">
        <v>2.55</v>
      </c>
      <c r="H402">
        <v>2.45</v>
      </c>
      <c r="I402">
        <v>3.145</v>
      </c>
      <c r="J402">
        <v>3.39</v>
      </c>
      <c r="K402">
        <v>3.485</v>
      </c>
      <c r="L402">
        <v>3.555</v>
      </c>
      <c r="M402">
        <v>3.705</v>
      </c>
      <c r="N402">
        <v>3.815</v>
      </c>
      <c r="O402">
        <v>3.875</v>
      </c>
      <c r="P402">
        <v>3.935</v>
      </c>
      <c r="Q402">
        <v>3.975</v>
      </c>
      <c r="S402">
        <v>4.025</v>
      </c>
    </row>
    <row r="403" spans="1:19" ht="12.75">
      <c r="A403" s="3">
        <v>38876</v>
      </c>
      <c r="B403">
        <v>2.085</v>
      </c>
      <c r="C403">
        <v>2.145</v>
      </c>
      <c r="D403">
        <v>2.215</v>
      </c>
      <c r="E403">
        <v>2.37</v>
      </c>
      <c r="F403">
        <v>2.525</v>
      </c>
      <c r="G403">
        <v>2.7</v>
      </c>
      <c r="H403">
        <v>2.465</v>
      </c>
      <c r="I403">
        <v>3.07</v>
      </c>
      <c r="J403">
        <v>3.31</v>
      </c>
      <c r="K403">
        <v>3.41</v>
      </c>
      <c r="L403">
        <v>3.48</v>
      </c>
      <c r="M403">
        <v>3.635</v>
      </c>
      <c r="N403">
        <v>3.74</v>
      </c>
      <c r="O403">
        <v>3.815</v>
      </c>
      <c r="P403">
        <v>3.88</v>
      </c>
      <c r="Q403">
        <v>3.92</v>
      </c>
      <c r="S403">
        <v>3.97</v>
      </c>
    </row>
    <row r="404" spans="1:19" ht="12.75">
      <c r="A404" s="3">
        <v>38877</v>
      </c>
      <c r="B404">
        <v>2.095</v>
      </c>
      <c r="C404">
        <v>2.15</v>
      </c>
      <c r="D404">
        <v>2.21</v>
      </c>
      <c r="E404">
        <v>2.36</v>
      </c>
      <c r="F404">
        <v>2.52</v>
      </c>
      <c r="G404">
        <v>2.68</v>
      </c>
      <c r="H404">
        <v>2.485</v>
      </c>
      <c r="I404">
        <v>3.04</v>
      </c>
      <c r="J404">
        <v>3.275</v>
      </c>
      <c r="K404">
        <v>3.375</v>
      </c>
      <c r="L404">
        <v>3.45</v>
      </c>
      <c r="M404">
        <v>3.6</v>
      </c>
      <c r="N404">
        <v>3.71</v>
      </c>
      <c r="O404">
        <v>3.775</v>
      </c>
      <c r="P404">
        <v>3.84</v>
      </c>
      <c r="Q404">
        <v>3.88</v>
      </c>
      <c r="S404">
        <v>3.93</v>
      </c>
    </row>
    <row r="405" spans="1:19" ht="12.75">
      <c r="A405" s="3">
        <v>38880</v>
      </c>
      <c r="B405">
        <v>2.08</v>
      </c>
      <c r="C405">
        <v>2.145</v>
      </c>
      <c r="D405">
        <v>2.205</v>
      </c>
      <c r="E405">
        <v>2.355</v>
      </c>
      <c r="F405">
        <v>2.51</v>
      </c>
      <c r="G405">
        <v>2.665</v>
      </c>
      <c r="H405">
        <v>2.495</v>
      </c>
      <c r="I405">
        <v>3.01</v>
      </c>
      <c r="J405">
        <v>3.245</v>
      </c>
      <c r="K405">
        <v>3.155</v>
      </c>
      <c r="L405">
        <v>3.415</v>
      </c>
      <c r="M405">
        <v>3.575</v>
      </c>
      <c r="N405">
        <v>3.68</v>
      </c>
      <c r="O405">
        <v>3.75</v>
      </c>
      <c r="P405">
        <v>3.815</v>
      </c>
      <c r="Q405">
        <v>3.855</v>
      </c>
      <c r="S405">
        <v>3.905</v>
      </c>
    </row>
    <row r="406" spans="1:19" ht="12.75">
      <c r="A406" s="3">
        <v>38881</v>
      </c>
      <c r="B406">
        <v>2.115</v>
      </c>
      <c r="C406">
        <v>2.155</v>
      </c>
      <c r="D406">
        <v>2.205</v>
      </c>
      <c r="E406">
        <v>2.345</v>
      </c>
      <c r="F406">
        <v>2.5</v>
      </c>
      <c r="G406">
        <v>2.65</v>
      </c>
      <c r="H406">
        <v>2.475</v>
      </c>
      <c r="I406">
        <v>2.99</v>
      </c>
      <c r="J406">
        <v>3.22</v>
      </c>
      <c r="K406">
        <v>3.31</v>
      </c>
      <c r="L406">
        <v>3.38</v>
      </c>
      <c r="M406">
        <v>3.535</v>
      </c>
      <c r="N406">
        <v>3.64</v>
      </c>
      <c r="O406">
        <v>3.715</v>
      </c>
      <c r="P406">
        <v>3.78</v>
      </c>
      <c r="Q406">
        <v>3.82</v>
      </c>
      <c r="S406">
        <v>3.87</v>
      </c>
    </row>
    <row r="407" spans="1:19" ht="12.75">
      <c r="A407" s="3">
        <v>38882</v>
      </c>
      <c r="B407">
        <v>2.13</v>
      </c>
      <c r="C407">
        <v>2.165</v>
      </c>
      <c r="D407">
        <v>2.21</v>
      </c>
      <c r="E407">
        <v>2.355</v>
      </c>
      <c r="F407">
        <v>2.52</v>
      </c>
      <c r="G407">
        <v>2.665</v>
      </c>
      <c r="H407">
        <v>2.48</v>
      </c>
      <c r="I407">
        <v>3.025</v>
      </c>
      <c r="J407">
        <v>3.255</v>
      </c>
      <c r="K407">
        <v>3.34</v>
      </c>
      <c r="L407">
        <v>3.42</v>
      </c>
      <c r="M407">
        <v>3.575</v>
      </c>
      <c r="N407">
        <v>3.68</v>
      </c>
      <c r="O407">
        <v>3.745</v>
      </c>
      <c r="P407">
        <v>3.805</v>
      </c>
      <c r="Q407">
        <v>3.845</v>
      </c>
      <c r="S407">
        <v>3.895</v>
      </c>
    </row>
    <row r="408" spans="1:19" ht="12.75">
      <c r="A408" s="3">
        <v>38883</v>
      </c>
      <c r="B408">
        <v>2.16</v>
      </c>
      <c r="C408">
        <v>2.19</v>
      </c>
      <c r="D408">
        <v>2.22</v>
      </c>
      <c r="E408">
        <v>2.365</v>
      </c>
      <c r="F408">
        <v>2.515</v>
      </c>
      <c r="G408">
        <v>2.675</v>
      </c>
      <c r="H408">
        <v>2.505</v>
      </c>
      <c r="I408">
        <v>3.05</v>
      </c>
      <c r="J408">
        <v>3.285</v>
      </c>
      <c r="K408">
        <v>3.19</v>
      </c>
      <c r="L408">
        <v>3.45</v>
      </c>
      <c r="M408">
        <v>3.61</v>
      </c>
      <c r="N408">
        <v>3.72</v>
      </c>
      <c r="O408">
        <v>3.78</v>
      </c>
      <c r="P408">
        <v>3.84</v>
      </c>
      <c r="Q408">
        <v>3.88</v>
      </c>
      <c r="S408">
        <v>3.925</v>
      </c>
    </row>
    <row r="409" spans="1:19" ht="12.75">
      <c r="A409" s="3">
        <v>38884</v>
      </c>
      <c r="B409">
        <v>2.16</v>
      </c>
      <c r="C409">
        <v>2.18</v>
      </c>
      <c r="D409">
        <v>2.215</v>
      </c>
      <c r="E409">
        <v>2.36</v>
      </c>
      <c r="F409">
        <v>2.52</v>
      </c>
      <c r="G409">
        <v>2.665</v>
      </c>
      <c r="H409">
        <v>2.52</v>
      </c>
      <c r="I409">
        <v>3.04</v>
      </c>
      <c r="J409">
        <v>3.27</v>
      </c>
      <c r="K409">
        <v>3.18</v>
      </c>
      <c r="L409">
        <v>3.44</v>
      </c>
      <c r="M409">
        <v>3.6</v>
      </c>
      <c r="N409">
        <v>3.705</v>
      </c>
      <c r="O409">
        <v>3.77</v>
      </c>
      <c r="P409">
        <v>3.83</v>
      </c>
      <c r="Q409">
        <v>3.87</v>
      </c>
      <c r="S409">
        <v>3.915</v>
      </c>
    </row>
    <row r="410" spans="1:19" ht="12.75">
      <c r="A410" s="3">
        <v>38887</v>
      </c>
      <c r="B410">
        <v>2.2</v>
      </c>
      <c r="C410">
        <v>2.19</v>
      </c>
      <c r="D410">
        <v>2.22</v>
      </c>
      <c r="E410">
        <v>2.365</v>
      </c>
      <c r="F410">
        <v>2.53</v>
      </c>
      <c r="G410">
        <v>2.68</v>
      </c>
      <c r="H410">
        <v>2.51</v>
      </c>
      <c r="I410">
        <v>3.07</v>
      </c>
      <c r="J410">
        <v>3.295</v>
      </c>
      <c r="K410">
        <v>3.4</v>
      </c>
      <c r="L410">
        <v>3.47</v>
      </c>
      <c r="M410">
        <v>3.635</v>
      </c>
      <c r="N410">
        <v>3.74</v>
      </c>
      <c r="O410">
        <v>3.805</v>
      </c>
      <c r="P410">
        <v>3.86</v>
      </c>
      <c r="Q410">
        <v>3.9</v>
      </c>
      <c r="S410">
        <v>3.945</v>
      </c>
    </row>
    <row r="411" spans="1:19" ht="12.75">
      <c r="A411" s="3">
        <v>38888</v>
      </c>
      <c r="B411">
        <v>2.2</v>
      </c>
      <c r="C411">
        <v>2.19</v>
      </c>
      <c r="D411">
        <v>2.23</v>
      </c>
      <c r="E411">
        <v>2.39</v>
      </c>
      <c r="F411">
        <v>2.585</v>
      </c>
      <c r="G411">
        <v>2.745</v>
      </c>
      <c r="H411">
        <v>2.53</v>
      </c>
      <c r="I411">
        <v>3.15</v>
      </c>
      <c r="J411">
        <v>3.375</v>
      </c>
      <c r="K411">
        <v>3.28</v>
      </c>
      <c r="L411">
        <v>3.54</v>
      </c>
      <c r="M411">
        <v>3.695</v>
      </c>
      <c r="N411">
        <v>3.795</v>
      </c>
      <c r="O411">
        <v>3.85</v>
      </c>
      <c r="P411">
        <v>3.9</v>
      </c>
      <c r="Q411">
        <v>3.935</v>
      </c>
      <c r="S411">
        <v>3.975</v>
      </c>
    </row>
    <row r="412" spans="1:19" ht="12.75">
      <c r="A412" s="3">
        <v>38889</v>
      </c>
      <c r="B412">
        <v>2.21</v>
      </c>
      <c r="C412">
        <v>2.185</v>
      </c>
      <c r="D412">
        <v>2.24</v>
      </c>
      <c r="E412">
        <v>2.4</v>
      </c>
      <c r="F412">
        <v>2.62</v>
      </c>
      <c r="G412">
        <v>2.78</v>
      </c>
      <c r="H412">
        <v>2.525</v>
      </c>
      <c r="I412">
        <v>3.165</v>
      </c>
      <c r="J412">
        <v>3.395</v>
      </c>
      <c r="K412">
        <v>3.3</v>
      </c>
      <c r="L412">
        <v>3.565</v>
      </c>
      <c r="M412">
        <v>3.72</v>
      </c>
      <c r="N412">
        <v>3.82</v>
      </c>
      <c r="O412">
        <v>3.875</v>
      </c>
      <c r="P412">
        <v>3.925</v>
      </c>
      <c r="Q412">
        <v>3.96</v>
      </c>
      <c r="S412">
        <v>4</v>
      </c>
    </row>
    <row r="413" spans="1:19" ht="12.75">
      <c r="A413" s="3">
        <v>38890</v>
      </c>
      <c r="B413">
        <v>2.21</v>
      </c>
      <c r="C413">
        <v>2.18</v>
      </c>
      <c r="D413">
        <v>2.24</v>
      </c>
      <c r="E413">
        <v>2.4</v>
      </c>
      <c r="F413">
        <v>2.61</v>
      </c>
      <c r="G413">
        <v>2.775</v>
      </c>
      <c r="H413">
        <v>2.515</v>
      </c>
      <c r="I413">
        <v>3.16</v>
      </c>
      <c r="J413">
        <v>3.39</v>
      </c>
      <c r="K413">
        <v>3.29</v>
      </c>
      <c r="L413">
        <v>3.56</v>
      </c>
      <c r="M413">
        <v>3.715</v>
      </c>
      <c r="N413">
        <v>3.82</v>
      </c>
      <c r="O413">
        <v>3.875</v>
      </c>
      <c r="P413">
        <v>3.93</v>
      </c>
      <c r="Q413">
        <v>3.965</v>
      </c>
      <c r="S413">
        <v>4.005</v>
      </c>
    </row>
    <row r="414" spans="1:19" ht="12.75">
      <c r="A414" s="3">
        <v>38894</v>
      </c>
      <c r="B414">
        <v>2.21</v>
      </c>
      <c r="C414">
        <v>2.18</v>
      </c>
      <c r="D414">
        <v>2.245</v>
      </c>
      <c r="E414">
        <v>2.405</v>
      </c>
      <c r="F414">
        <v>2.625</v>
      </c>
      <c r="G414">
        <v>2.795</v>
      </c>
      <c r="H414">
        <v>2.5</v>
      </c>
      <c r="I414">
        <v>3.215</v>
      </c>
      <c r="J414">
        <v>3.45</v>
      </c>
      <c r="K414">
        <v>3.55</v>
      </c>
      <c r="L414">
        <v>3.625</v>
      </c>
      <c r="M414">
        <v>3.78</v>
      </c>
      <c r="N414">
        <v>3.885</v>
      </c>
      <c r="O414">
        <v>3.94</v>
      </c>
      <c r="P414">
        <v>3.995</v>
      </c>
      <c r="Q414">
        <v>4.03</v>
      </c>
      <c r="S414">
        <v>4.07</v>
      </c>
    </row>
    <row r="415" spans="1:19" ht="12.75">
      <c r="A415" s="3">
        <v>38895</v>
      </c>
      <c r="B415">
        <v>2.21</v>
      </c>
      <c r="C415">
        <v>2.18</v>
      </c>
      <c r="D415">
        <v>2.24</v>
      </c>
      <c r="E415">
        <v>2.405</v>
      </c>
      <c r="F415">
        <v>2.62</v>
      </c>
      <c r="G415">
        <v>2.795</v>
      </c>
      <c r="H415">
        <v>2.56</v>
      </c>
      <c r="I415">
        <v>3.215</v>
      </c>
      <c r="J415">
        <v>3.45</v>
      </c>
      <c r="K415">
        <v>3.55</v>
      </c>
      <c r="L415">
        <v>3.625</v>
      </c>
      <c r="M415">
        <v>3.78</v>
      </c>
      <c r="N415">
        <v>3.88</v>
      </c>
      <c r="O415">
        <v>3.93</v>
      </c>
      <c r="P415">
        <v>3.985</v>
      </c>
      <c r="Q415">
        <v>4.02</v>
      </c>
      <c r="S415">
        <v>4.055</v>
      </c>
    </row>
    <row r="416" spans="1:19" ht="12.75">
      <c r="A416" s="3">
        <v>38896</v>
      </c>
      <c r="B416">
        <v>2.21</v>
      </c>
      <c r="C416">
        <v>2.18</v>
      </c>
      <c r="D416">
        <v>2.24</v>
      </c>
      <c r="E416">
        <v>2.405</v>
      </c>
      <c r="F416">
        <v>2.625</v>
      </c>
      <c r="G416">
        <v>2.795</v>
      </c>
      <c r="H416">
        <v>2.585</v>
      </c>
      <c r="I416">
        <v>3.235</v>
      </c>
      <c r="J416">
        <v>3.475</v>
      </c>
      <c r="K416">
        <v>3.57</v>
      </c>
      <c r="L416">
        <v>3.645</v>
      </c>
      <c r="M416">
        <v>3.8</v>
      </c>
      <c r="N416">
        <v>3.905</v>
      </c>
      <c r="O416">
        <v>3.955</v>
      </c>
      <c r="P416">
        <v>4.01</v>
      </c>
      <c r="Q416">
        <v>4.04</v>
      </c>
      <c r="S416">
        <v>4.075</v>
      </c>
    </row>
    <row r="417" spans="1:19" ht="12.75">
      <c r="A417" s="3">
        <v>38897</v>
      </c>
      <c r="B417">
        <v>2.2</v>
      </c>
      <c r="C417">
        <v>2.175</v>
      </c>
      <c r="D417">
        <v>2.235</v>
      </c>
      <c r="E417">
        <v>2.4</v>
      </c>
      <c r="F417">
        <v>2.625</v>
      </c>
      <c r="G417">
        <v>2.79</v>
      </c>
      <c r="H417">
        <v>2.645</v>
      </c>
      <c r="I417">
        <v>3.215</v>
      </c>
      <c r="J417">
        <v>3.45</v>
      </c>
      <c r="K417">
        <v>3.36</v>
      </c>
      <c r="L417">
        <v>3.615</v>
      </c>
      <c r="M417">
        <v>3.765</v>
      </c>
      <c r="N417">
        <v>3.87</v>
      </c>
      <c r="O417">
        <v>3.93</v>
      </c>
      <c r="P417">
        <v>3.98</v>
      </c>
      <c r="Q417">
        <v>4.01</v>
      </c>
      <c r="S417">
        <v>4.045</v>
      </c>
    </row>
    <row r="418" spans="1:19" ht="12.75">
      <c r="A418" s="3">
        <v>38898</v>
      </c>
      <c r="B418">
        <v>2.2</v>
      </c>
      <c r="C418">
        <v>2.18</v>
      </c>
      <c r="D418">
        <v>2.24</v>
      </c>
      <c r="E418">
        <v>2.41</v>
      </c>
      <c r="F418">
        <v>2.635</v>
      </c>
      <c r="G418">
        <v>2.82</v>
      </c>
      <c r="H418">
        <v>2.635</v>
      </c>
      <c r="I418">
        <v>3.265</v>
      </c>
      <c r="J418">
        <v>3.495</v>
      </c>
      <c r="K418">
        <v>3.595</v>
      </c>
      <c r="L418">
        <v>3.655</v>
      </c>
      <c r="M418">
        <v>3.805</v>
      </c>
      <c r="N418">
        <v>3.91</v>
      </c>
      <c r="O418">
        <v>3.965</v>
      </c>
      <c r="P418">
        <v>4.015</v>
      </c>
      <c r="Q418">
        <v>4.045</v>
      </c>
      <c r="S418">
        <v>4.08</v>
      </c>
    </row>
    <row r="419" spans="1:19" ht="12.75">
      <c r="A419" s="3">
        <v>38901</v>
      </c>
      <c r="B419">
        <v>2.21</v>
      </c>
      <c r="C419">
        <v>2.175</v>
      </c>
      <c r="D419">
        <v>2.235</v>
      </c>
      <c r="E419">
        <v>2.405</v>
      </c>
      <c r="F419">
        <v>2.63</v>
      </c>
      <c r="G419">
        <v>2.805</v>
      </c>
      <c r="H419">
        <v>2.705</v>
      </c>
      <c r="I419">
        <v>3.255</v>
      </c>
      <c r="J419">
        <v>3.49</v>
      </c>
      <c r="K419">
        <v>3.59</v>
      </c>
      <c r="L419">
        <v>3.655</v>
      </c>
      <c r="M419">
        <v>3.795</v>
      </c>
      <c r="N419">
        <v>3.9</v>
      </c>
      <c r="O419">
        <v>3.955</v>
      </c>
      <c r="P419">
        <v>4.01</v>
      </c>
      <c r="Q419">
        <v>4.04</v>
      </c>
      <c r="S419">
        <v>4.075</v>
      </c>
    </row>
    <row r="420" spans="1:19" ht="12.75">
      <c r="A420" s="3">
        <v>38902</v>
      </c>
      <c r="B420">
        <v>2.2</v>
      </c>
      <c r="C420">
        <v>2.18</v>
      </c>
      <c r="D420">
        <v>2.23</v>
      </c>
      <c r="E420">
        <v>2.405</v>
      </c>
      <c r="F420">
        <v>2.63</v>
      </c>
      <c r="G420">
        <v>2.805</v>
      </c>
      <c r="H420">
        <v>2.68</v>
      </c>
      <c r="I420">
        <v>3.25</v>
      </c>
      <c r="J420">
        <v>3.485</v>
      </c>
      <c r="K420">
        <v>3.585</v>
      </c>
      <c r="L420">
        <v>3.645</v>
      </c>
      <c r="M420">
        <v>3.785</v>
      </c>
      <c r="N420">
        <v>3.895</v>
      </c>
      <c r="O420">
        <v>3.95</v>
      </c>
      <c r="P420">
        <v>4.005</v>
      </c>
      <c r="Q420">
        <v>4.035</v>
      </c>
      <c r="S420">
        <v>4.07</v>
      </c>
    </row>
    <row r="421" spans="1:19" ht="12.75">
      <c r="A421" s="3">
        <v>38903</v>
      </c>
      <c r="B421">
        <v>2.2</v>
      </c>
      <c r="C421">
        <v>2.18</v>
      </c>
      <c r="D421">
        <v>2.24</v>
      </c>
      <c r="E421">
        <v>2.405</v>
      </c>
      <c r="F421">
        <v>2.635</v>
      </c>
      <c r="G421">
        <v>2.815</v>
      </c>
      <c r="H421">
        <v>2.68</v>
      </c>
      <c r="I421">
        <v>3.285</v>
      </c>
      <c r="J421">
        <v>3.52</v>
      </c>
      <c r="K421">
        <v>3.615</v>
      </c>
      <c r="L421">
        <v>3.685</v>
      </c>
      <c r="M421">
        <v>3.835</v>
      </c>
      <c r="N421">
        <v>3.945</v>
      </c>
      <c r="O421">
        <v>4.01</v>
      </c>
      <c r="P421">
        <v>4.06</v>
      </c>
      <c r="Q421">
        <v>4.09</v>
      </c>
      <c r="S421">
        <v>4.125</v>
      </c>
    </row>
    <row r="422" spans="1:19" ht="12.75">
      <c r="A422" s="3">
        <v>38904</v>
      </c>
      <c r="B422">
        <v>2.18</v>
      </c>
      <c r="C422">
        <v>2.23</v>
      </c>
      <c r="D422">
        <v>2.3</v>
      </c>
      <c r="E422">
        <v>2.4</v>
      </c>
      <c r="F422">
        <v>2.63</v>
      </c>
      <c r="G422">
        <v>2.815</v>
      </c>
      <c r="H422">
        <v>2.65</v>
      </c>
      <c r="I422">
        <v>3.275</v>
      </c>
      <c r="J422">
        <v>3.51</v>
      </c>
      <c r="K422">
        <v>3.4</v>
      </c>
      <c r="L422">
        <v>3.675</v>
      </c>
      <c r="M422">
        <v>3.825</v>
      </c>
      <c r="N422">
        <v>3.93</v>
      </c>
      <c r="O422">
        <v>3.985</v>
      </c>
      <c r="P422">
        <v>4.035</v>
      </c>
      <c r="Q422">
        <v>4.065</v>
      </c>
      <c r="S422">
        <v>4.1</v>
      </c>
    </row>
    <row r="423" spans="1:19" ht="12.75">
      <c r="A423" s="3">
        <v>38905</v>
      </c>
      <c r="B423">
        <v>2.18</v>
      </c>
      <c r="C423">
        <v>2.23</v>
      </c>
      <c r="D423">
        <v>2.22</v>
      </c>
      <c r="E423">
        <v>2.4</v>
      </c>
      <c r="F423">
        <v>2.63</v>
      </c>
      <c r="G423">
        <v>2.815</v>
      </c>
      <c r="H423">
        <v>2.64</v>
      </c>
      <c r="I423">
        <v>3.25</v>
      </c>
      <c r="J423">
        <v>3.485</v>
      </c>
      <c r="K423">
        <v>3.56</v>
      </c>
      <c r="L423">
        <v>3.65</v>
      </c>
      <c r="M423">
        <v>3.8</v>
      </c>
      <c r="N423">
        <v>3.905</v>
      </c>
      <c r="O423">
        <v>3.96</v>
      </c>
      <c r="P423">
        <v>4.01</v>
      </c>
      <c r="Q423">
        <v>4.04</v>
      </c>
      <c r="S423">
        <v>4.075</v>
      </c>
    </row>
    <row r="424" spans="1:19" ht="12.75">
      <c r="A424" s="3">
        <v>38908</v>
      </c>
      <c r="B424">
        <v>2.175</v>
      </c>
      <c r="C424">
        <v>2.23</v>
      </c>
      <c r="D424">
        <v>2.29</v>
      </c>
      <c r="E424">
        <v>2.4</v>
      </c>
      <c r="F424">
        <v>2.63</v>
      </c>
      <c r="G424">
        <v>2.81</v>
      </c>
      <c r="H424">
        <v>2.65</v>
      </c>
      <c r="I424">
        <v>3.265</v>
      </c>
      <c r="J424">
        <v>3.5</v>
      </c>
      <c r="K424">
        <v>3.39</v>
      </c>
      <c r="L424">
        <v>3.66</v>
      </c>
      <c r="M424">
        <v>3.81</v>
      </c>
      <c r="N424">
        <v>3.915</v>
      </c>
      <c r="O424">
        <v>3.965</v>
      </c>
      <c r="P424">
        <v>4.015</v>
      </c>
      <c r="Q424">
        <v>4.045</v>
      </c>
      <c r="S424">
        <v>4.08</v>
      </c>
    </row>
    <row r="425" spans="1:19" ht="12.75">
      <c r="A425" s="3">
        <v>38909</v>
      </c>
      <c r="B425">
        <v>2.175</v>
      </c>
      <c r="C425">
        <v>2.235</v>
      </c>
      <c r="D425">
        <v>2.275</v>
      </c>
      <c r="E425">
        <v>2.405</v>
      </c>
      <c r="F425">
        <v>2.63</v>
      </c>
      <c r="G425">
        <v>2.81</v>
      </c>
      <c r="H425">
        <v>2.635</v>
      </c>
      <c r="I425">
        <v>3.25</v>
      </c>
      <c r="J425">
        <v>3.48</v>
      </c>
      <c r="K425">
        <v>3.375</v>
      </c>
      <c r="L425">
        <v>3.64</v>
      </c>
      <c r="M425">
        <v>3.785</v>
      </c>
      <c r="N425">
        <v>3.89</v>
      </c>
      <c r="O425">
        <v>3.94</v>
      </c>
      <c r="P425">
        <v>3.99</v>
      </c>
      <c r="Q425">
        <v>4.02</v>
      </c>
      <c r="S425">
        <v>4.055</v>
      </c>
    </row>
    <row r="426" spans="1:19" ht="12.75">
      <c r="A426" s="3">
        <v>38910</v>
      </c>
      <c r="B426">
        <v>2.175</v>
      </c>
      <c r="C426">
        <v>2.235</v>
      </c>
      <c r="D426">
        <v>2.275</v>
      </c>
      <c r="E426">
        <v>2.4</v>
      </c>
      <c r="F426">
        <v>2.635</v>
      </c>
      <c r="G426">
        <v>2.82</v>
      </c>
      <c r="H426">
        <v>2.65</v>
      </c>
      <c r="I426">
        <v>3.27</v>
      </c>
      <c r="J426">
        <v>3.5</v>
      </c>
      <c r="K426">
        <v>3.6</v>
      </c>
      <c r="L426">
        <v>3.66</v>
      </c>
      <c r="M426">
        <v>3.81</v>
      </c>
      <c r="N426">
        <v>3.915</v>
      </c>
      <c r="O426">
        <v>3.965</v>
      </c>
      <c r="P426">
        <v>4.015</v>
      </c>
      <c r="Q426">
        <v>4.045</v>
      </c>
      <c r="S426">
        <v>4.08</v>
      </c>
    </row>
    <row r="427" spans="1:19" ht="12.75">
      <c r="A427" s="3">
        <v>38911</v>
      </c>
      <c r="B427">
        <v>2.175</v>
      </c>
      <c r="C427">
        <v>2.23</v>
      </c>
      <c r="D427">
        <v>2.275</v>
      </c>
      <c r="E427">
        <v>2.395</v>
      </c>
      <c r="F427">
        <v>2.625</v>
      </c>
      <c r="G427">
        <v>2.815</v>
      </c>
      <c r="H427">
        <v>2.67</v>
      </c>
      <c r="I427">
        <v>3.23</v>
      </c>
      <c r="J427">
        <v>3.46</v>
      </c>
      <c r="K427">
        <v>3.35</v>
      </c>
      <c r="L427">
        <v>3.615</v>
      </c>
      <c r="M427">
        <v>3.76</v>
      </c>
      <c r="N427">
        <v>3.865</v>
      </c>
      <c r="O427">
        <v>3.92</v>
      </c>
      <c r="P427">
        <v>3.97</v>
      </c>
      <c r="Q427">
        <v>4</v>
      </c>
      <c r="S427">
        <v>4.035</v>
      </c>
    </row>
    <row r="428" spans="1:19" ht="12.75">
      <c r="A428" s="3">
        <v>38912</v>
      </c>
      <c r="B428">
        <v>2.17</v>
      </c>
      <c r="C428">
        <v>2.23</v>
      </c>
      <c r="D428">
        <v>2.27</v>
      </c>
      <c r="E428">
        <v>2.395</v>
      </c>
      <c r="F428">
        <v>2.62</v>
      </c>
      <c r="G428">
        <v>2.8</v>
      </c>
      <c r="I428">
        <v>3.195</v>
      </c>
      <c r="J428">
        <v>3.41</v>
      </c>
      <c r="K428">
        <v>3.51</v>
      </c>
      <c r="L428">
        <v>3.555</v>
      </c>
      <c r="M428">
        <v>3.695</v>
      </c>
      <c r="N428">
        <v>3.8</v>
      </c>
      <c r="O428">
        <v>3.855</v>
      </c>
      <c r="P428">
        <v>3.905</v>
      </c>
      <c r="Q428">
        <v>3.935</v>
      </c>
      <c r="S428">
        <v>3.97</v>
      </c>
    </row>
    <row r="429" spans="1:19" ht="12.75">
      <c r="A429" s="3">
        <v>38915</v>
      </c>
      <c r="B429">
        <v>2.17</v>
      </c>
      <c r="C429">
        <v>2.22</v>
      </c>
      <c r="D429">
        <v>2.27</v>
      </c>
      <c r="E429">
        <v>2.395</v>
      </c>
      <c r="F429">
        <v>2.62</v>
      </c>
      <c r="G429">
        <v>2.795</v>
      </c>
      <c r="I429">
        <v>3.205</v>
      </c>
      <c r="J429">
        <v>3.42</v>
      </c>
      <c r="K429">
        <v>3.52</v>
      </c>
      <c r="L429">
        <v>3.565</v>
      </c>
      <c r="M429">
        <v>3.705</v>
      </c>
      <c r="N429">
        <v>3.81</v>
      </c>
      <c r="O429">
        <v>3.86</v>
      </c>
      <c r="P429">
        <v>3.905</v>
      </c>
      <c r="Q429">
        <v>3.935</v>
      </c>
      <c r="S429">
        <v>3.97</v>
      </c>
    </row>
    <row r="430" spans="1:19" ht="12.75">
      <c r="A430" s="3">
        <v>38916</v>
      </c>
      <c r="B430">
        <v>2.15</v>
      </c>
      <c r="C430">
        <v>2.225</v>
      </c>
      <c r="D430">
        <v>2.26</v>
      </c>
      <c r="E430">
        <v>2.385</v>
      </c>
      <c r="F430">
        <v>2.625</v>
      </c>
      <c r="G430">
        <v>2.805</v>
      </c>
      <c r="H430">
        <v>2.67</v>
      </c>
      <c r="I430">
        <v>3.23</v>
      </c>
      <c r="J430">
        <v>3.445</v>
      </c>
      <c r="K430">
        <v>3.505</v>
      </c>
      <c r="L430">
        <v>3.595</v>
      </c>
      <c r="M430">
        <v>3.735</v>
      </c>
      <c r="N430">
        <v>3.835</v>
      </c>
      <c r="O430">
        <v>3.88</v>
      </c>
      <c r="P430">
        <v>3.925</v>
      </c>
      <c r="Q430">
        <v>3.955</v>
      </c>
      <c r="S430">
        <v>3.995</v>
      </c>
    </row>
    <row r="431" spans="1:19" ht="12.75">
      <c r="A431" s="3">
        <v>38917</v>
      </c>
      <c r="B431">
        <v>2.17</v>
      </c>
      <c r="C431">
        <v>2.22</v>
      </c>
      <c r="D431">
        <v>2.26</v>
      </c>
      <c r="E431">
        <v>2.38</v>
      </c>
      <c r="F431">
        <v>2.615</v>
      </c>
      <c r="G431">
        <v>2.795</v>
      </c>
      <c r="H431">
        <v>2.64</v>
      </c>
      <c r="I431">
        <v>3.23</v>
      </c>
      <c r="J431">
        <v>3.45</v>
      </c>
      <c r="K431">
        <v>3.505</v>
      </c>
      <c r="L431">
        <v>3.595</v>
      </c>
      <c r="M431">
        <v>3.74</v>
      </c>
      <c r="N431">
        <v>3.84</v>
      </c>
      <c r="O431">
        <v>3.885</v>
      </c>
      <c r="P431">
        <v>3.93</v>
      </c>
      <c r="Q431">
        <v>3.96</v>
      </c>
      <c r="S431">
        <v>4</v>
      </c>
    </row>
    <row r="432" spans="1:19" ht="12.75">
      <c r="A432" s="3">
        <v>38918</v>
      </c>
      <c r="B432">
        <v>2.175</v>
      </c>
      <c r="C432">
        <v>2.21</v>
      </c>
      <c r="D432">
        <v>2.25</v>
      </c>
      <c r="E432">
        <v>2.375</v>
      </c>
      <c r="F432">
        <v>2.605</v>
      </c>
      <c r="G432">
        <v>2.785</v>
      </c>
      <c r="H432">
        <v>2.61</v>
      </c>
      <c r="I432">
        <v>3.22</v>
      </c>
      <c r="J432">
        <v>3.43</v>
      </c>
      <c r="K432">
        <v>3.485</v>
      </c>
      <c r="L432">
        <v>3.57</v>
      </c>
      <c r="M432">
        <v>3.71</v>
      </c>
      <c r="N432">
        <v>3.81</v>
      </c>
      <c r="O432">
        <v>3.85</v>
      </c>
      <c r="P432">
        <v>3.895</v>
      </c>
      <c r="Q432">
        <v>3.925</v>
      </c>
      <c r="S432">
        <v>3.965</v>
      </c>
    </row>
    <row r="433" spans="1:19" ht="12.75">
      <c r="A433" s="3">
        <v>38919</v>
      </c>
      <c r="B433">
        <v>2.18</v>
      </c>
      <c r="C433">
        <v>2.22</v>
      </c>
      <c r="D433">
        <v>2.26</v>
      </c>
      <c r="E433">
        <v>2.37</v>
      </c>
      <c r="F433">
        <v>2.6</v>
      </c>
      <c r="G433">
        <v>2.78</v>
      </c>
      <c r="H433">
        <v>2.605</v>
      </c>
      <c r="I433">
        <v>3.18</v>
      </c>
      <c r="J433">
        <v>3.39</v>
      </c>
      <c r="K433">
        <v>3.49</v>
      </c>
      <c r="L433">
        <v>3.53</v>
      </c>
      <c r="M433">
        <v>3.665</v>
      </c>
      <c r="N433">
        <v>3.765</v>
      </c>
      <c r="O433">
        <v>3.805</v>
      </c>
      <c r="P433">
        <v>3.85</v>
      </c>
      <c r="Q433">
        <v>3.88</v>
      </c>
      <c r="S433">
        <v>3.92</v>
      </c>
    </row>
    <row r="434" spans="1:19" ht="12.75">
      <c r="A434" s="3">
        <v>38922</v>
      </c>
      <c r="B434">
        <v>2.175</v>
      </c>
      <c r="C434">
        <v>2.21</v>
      </c>
      <c r="D434">
        <v>2.25</v>
      </c>
      <c r="E434">
        <v>2.375</v>
      </c>
      <c r="F434">
        <v>2.605</v>
      </c>
      <c r="G434">
        <v>2.77</v>
      </c>
      <c r="H434">
        <v>2.615</v>
      </c>
      <c r="I434">
        <v>3.175</v>
      </c>
      <c r="J434">
        <v>3.385</v>
      </c>
      <c r="K434">
        <v>3.295</v>
      </c>
      <c r="L434">
        <v>3.525</v>
      </c>
      <c r="M434">
        <v>3.66</v>
      </c>
      <c r="N434">
        <v>3.76</v>
      </c>
      <c r="O434">
        <v>3.805</v>
      </c>
      <c r="P434">
        <v>3.845</v>
      </c>
      <c r="Q434">
        <v>3.87</v>
      </c>
      <c r="S434">
        <v>3.915</v>
      </c>
    </row>
    <row r="435" spans="1:19" ht="12.75">
      <c r="A435" s="3">
        <v>38923</v>
      </c>
      <c r="B435">
        <v>2.2</v>
      </c>
      <c r="C435">
        <v>2.22</v>
      </c>
      <c r="D435">
        <v>2.26</v>
      </c>
      <c r="E435">
        <v>2.38</v>
      </c>
      <c r="F435">
        <v>2.6</v>
      </c>
      <c r="G435">
        <v>2.775</v>
      </c>
      <c r="H435">
        <v>2.68</v>
      </c>
      <c r="I435">
        <v>3.19</v>
      </c>
      <c r="J435">
        <v>3.395</v>
      </c>
      <c r="K435">
        <v>3.305</v>
      </c>
      <c r="L435">
        <v>3.53</v>
      </c>
      <c r="M435">
        <v>3.665</v>
      </c>
      <c r="N435">
        <v>3.76</v>
      </c>
      <c r="O435">
        <v>3.805</v>
      </c>
      <c r="P435">
        <v>3.84</v>
      </c>
      <c r="Q435">
        <v>3.865</v>
      </c>
      <c r="S435">
        <v>3.91</v>
      </c>
    </row>
    <row r="436" spans="1:19" ht="12.75">
      <c r="A436" s="3">
        <v>38924</v>
      </c>
      <c r="B436">
        <v>2.205</v>
      </c>
      <c r="C436">
        <v>2.23</v>
      </c>
      <c r="D436">
        <v>2.26</v>
      </c>
      <c r="E436">
        <v>2.38</v>
      </c>
      <c r="F436">
        <v>2.61</v>
      </c>
      <c r="G436">
        <v>2.795</v>
      </c>
      <c r="H436">
        <v>2.68</v>
      </c>
      <c r="I436">
        <v>3.21</v>
      </c>
      <c r="J436">
        <v>3.41</v>
      </c>
      <c r="K436">
        <v>3.475</v>
      </c>
      <c r="L436">
        <v>3.55</v>
      </c>
      <c r="M436">
        <v>3.685</v>
      </c>
      <c r="N436">
        <v>3.785</v>
      </c>
      <c r="O436">
        <v>3.825</v>
      </c>
      <c r="P436">
        <v>3.87</v>
      </c>
      <c r="Q436">
        <v>3.895</v>
      </c>
      <c r="S436">
        <v>3.935</v>
      </c>
    </row>
    <row r="437" spans="1:19" ht="12.75">
      <c r="A437" s="3">
        <v>38925</v>
      </c>
      <c r="B437">
        <v>2.22</v>
      </c>
      <c r="C437">
        <v>2.26</v>
      </c>
      <c r="D437">
        <v>2.38</v>
      </c>
      <c r="E437">
        <v>2.6</v>
      </c>
      <c r="F437">
        <v>2.785</v>
      </c>
      <c r="G437">
        <v>2.96</v>
      </c>
      <c r="H437">
        <v>2.685</v>
      </c>
      <c r="I437">
        <v>3.18</v>
      </c>
      <c r="J437">
        <v>3.375</v>
      </c>
      <c r="K437">
        <v>3.295</v>
      </c>
      <c r="L437">
        <v>3.515</v>
      </c>
      <c r="M437">
        <v>3.64</v>
      </c>
      <c r="N437">
        <v>3.74</v>
      </c>
      <c r="O437">
        <v>3.78</v>
      </c>
      <c r="P437">
        <v>3.825</v>
      </c>
      <c r="Q437">
        <v>3.85</v>
      </c>
      <c r="S437">
        <v>3.895</v>
      </c>
    </row>
    <row r="438" spans="1:19" ht="12.75">
      <c r="A438" s="3">
        <v>38926</v>
      </c>
      <c r="B438">
        <v>2.225</v>
      </c>
      <c r="C438">
        <v>2.26</v>
      </c>
      <c r="D438">
        <v>2.38</v>
      </c>
      <c r="E438">
        <v>2.605</v>
      </c>
      <c r="F438">
        <v>2.79</v>
      </c>
      <c r="G438">
        <v>2.955</v>
      </c>
      <c r="H438">
        <v>2.685</v>
      </c>
      <c r="I438">
        <v>3.165</v>
      </c>
      <c r="J438">
        <v>3.36</v>
      </c>
      <c r="K438">
        <v>3.425</v>
      </c>
      <c r="L438">
        <v>3.495</v>
      </c>
      <c r="M438">
        <v>3.62</v>
      </c>
      <c r="N438">
        <v>3.715</v>
      </c>
      <c r="O438">
        <v>3.76</v>
      </c>
      <c r="P438">
        <v>3.8</v>
      </c>
      <c r="Q438">
        <v>3.825</v>
      </c>
      <c r="S438">
        <v>3.87</v>
      </c>
    </row>
    <row r="439" spans="1:19" ht="12.75">
      <c r="A439" s="3">
        <v>38929</v>
      </c>
      <c r="B439">
        <v>2.22</v>
      </c>
      <c r="C439">
        <v>2.265</v>
      </c>
      <c r="D439">
        <v>2.385</v>
      </c>
      <c r="E439">
        <v>2.61</v>
      </c>
      <c r="F439">
        <v>2.78</v>
      </c>
      <c r="G439">
        <v>2.945</v>
      </c>
      <c r="I439">
        <v>3.17</v>
      </c>
      <c r="J439">
        <v>3.365</v>
      </c>
      <c r="K439">
        <v>3.465</v>
      </c>
      <c r="L439">
        <v>3.505</v>
      </c>
      <c r="M439">
        <v>3.64</v>
      </c>
      <c r="N439">
        <v>3.735</v>
      </c>
      <c r="O439">
        <v>3.775</v>
      </c>
      <c r="P439">
        <v>3.815</v>
      </c>
      <c r="Q439">
        <v>3.84</v>
      </c>
      <c r="S439">
        <v>3.885</v>
      </c>
    </row>
    <row r="440" spans="1:19" ht="12.75">
      <c r="A440" s="3">
        <v>38930</v>
      </c>
      <c r="B440">
        <v>2.235</v>
      </c>
      <c r="C440">
        <v>2.27</v>
      </c>
      <c r="D440">
        <v>2.39</v>
      </c>
      <c r="E440">
        <v>2.62</v>
      </c>
      <c r="F440">
        <v>2.795</v>
      </c>
      <c r="G440">
        <v>2.96</v>
      </c>
      <c r="H440">
        <v>2.675</v>
      </c>
      <c r="I440">
        <v>3.2</v>
      </c>
      <c r="J440">
        <v>3.395</v>
      </c>
      <c r="K440">
        <v>3.495</v>
      </c>
      <c r="L440">
        <v>3.535</v>
      </c>
      <c r="M440">
        <v>3.665</v>
      </c>
      <c r="N440">
        <v>3.76</v>
      </c>
      <c r="O440">
        <v>3.8</v>
      </c>
      <c r="P440">
        <v>3.84</v>
      </c>
      <c r="Q440">
        <v>3.865</v>
      </c>
      <c r="S440">
        <v>3.91</v>
      </c>
    </row>
    <row r="441" spans="1:19" ht="12.75">
      <c r="A441" s="3">
        <v>38931</v>
      </c>
      <c r="B441">
        <v>2.23</v>
      </c>
      <c r="C441">
        <v>2.27</v>
      </c>
      <c r="D441">
        <v>2.4</v>
      </c>
      <c r="E441">
        <v>2.625</v>
      </c>
      <c r="F441">
        <v>2.795</v>
      </c>
      <c r="G441">
        <v>2.965</v>
      </c>
      <c r="H441">
        <v>2.655</v>
      </c>
      <c r="I441">
        <v>3.205</v>
      </c>
      <c r="J441">
        <v>3.405</v>
      </c>
      <c r="K441">
        <v>3.335</v>
      </c>
      <c r="L441">
        <v>3.545</v>
      </c>
      <c r="M441">
        <v>3.675</v>
      </c>
      <c r="N441">
        <v>3.77</v>
      </c>
      <c r="O441">
        <v>3.81</v>
      </c>
      <c r="P441">
        <v>3.845</v>
      </c>
      <c r="Q441">
        <v>3.87</v>
      </c>
      <c r="S441">
        <v>3.915</v>
      </c>
    </row>
    <row r="442" spans="1:19" ht="12.75">
      <c r="A442" s="3">
        <v>38932</v>
      </c>
      <c r="B442">
        <v>2.24</v>
      </c>
      <c r="C442">
        <v>2.285</v>
      </c>
      <c r="D442">
        <v>2.425</v>
      </c>
      <c r="E442">
        <v>2.65</v>
      </c>
      <c r="F442">
        <v>2.825</v>
      </c>
      <c r="G442">
        <v>2.985</v>
      </c>
      <c r="H442">
        <v>2.665</v>
      </c>
      <c r="I442">
        <v>3.24</v>
      </c>
      <c r="J442">
        <v>3.445</v>
      </c>
      <c r="K442">
        <v>3.505</v>
      </c>
      <c r="L442">
        <v>3.585</v>
      </c>
      <c r="M442">
        <v>3.71</v>
      </c>
      <c r="N442">
        <v>3.8</v>
      </c>
      <c r="O442">
        <v>3.84</v>
      </c>
      <c r="P442">
        <v>3.87</v>
      </c>
      <c r="Q442">
        <v>3.895</v>
      </c>
      <c r="S442">
        <v>3.94</v>
      </c>
    </row>
    <row r="443" spans="1:19" ht="12.75">
      <c r="A443" s="3">
        <v>38933</v>
      </c>
      <c r="B443">
        <v>2.23</v>
      </c>
      <c r="C443">
        <v>2.275</v>
      </c>
      <c r="D443">
        <v>2.425</v>
      </c>
      <c r="E443">
        <v>2.65</v>
      </c>
      <c r="F443">
        <v>2.82</v>
      </c>
      <c r="G443">
        <v>2.98</v>
      </c>
      <c r="H443">
        <v>2.655</v>
      </c>
      <c r="I443">
        <v>3.24</v>
      </c>
      <c r="J443">
        <v>3.435</v>
      </c>
      <c r="K443">
        <v>3.37</v>
      </c>
      <c r="L443">
        <v>3.56</v>
      </c>
      <c r="M443">
        <v>3.675</v>
      </c>
      <c r="N443">
        <v>3.76</v>
      </c>
      <c r="O443">
        <v>3.795</v>
      </c>
      <c r="P443">
        <v>3.825</v>
      </c>
      <c r="Q443">
        <v>3.84</v>
      </c>
      <c r="S443">
        <v>3.88</v>
      </c>
    </row>
    <row r="444" spans="1:19" ht="12.75">
      <c r="A444" s="3">
        <v>38936</v>
      </c>
      <c r="B444">
        <v>2.24</v>
      </c>
      <c r="C444">
        <v>2.28</v>
      </c>
      <c r="D444">
        <v>2.445</v>
      </c>
      <c r="E444">
        <v>2.675</v>
      </c>
      <c r="F444">
        <v>2.855</v>
      </c>
      <c r="G444">
        <v>3.015</v>
      </c>
      <c r="H444">
        <v>2.64</v>
      </c>
      <c r="I444">
        <v>3.285</v>
      </c>
      <c r="J444">
        <v>3.48</v>
      </c>
      <c r="K444">
        <v>3.58</v>
      </c>
      <c r="L444">
        <v>3.6</v>
      </c>
      <c r="M444">
        <v>3.705</v>
      </c>
      <c r="N444">
        <v>3.785</v>
      </c>
      <c r="O444">
        <v>3.82</v>
      </c>
      <c r="P444">
        <v>3.845</v>
      </c>
      <c r="Q444">
        <v>3.86</v>
      </c>
      <c r="S444">
        <v>3.9</v>
      </c>
    </row>
    <row r="445" spans="1:19" ht="12.75">
      <c r="A445" s="3">
        <v>38937</v>
      </c>
      <c r="B445">
        <v>2.25</v>
      </c>
      <c r="C445">
        <v>2.305</v>
      </c>
      <c r="D445">
        <v>2.46</v>
      </c>
      <c r="E445">
        <v>2.7</v>
      </c>
      <c r="F445">
        <v>2.89</v>
      </c>
      <c r="G445">
        <v>3.05</v>
      </c>
      <c r="H445">
        <v>2.65</v>
      </c>
      <c r="I445">
        <v>3.295</v>
      </c>
      <c r="J445">
        <v>3.485</v>
      </c>
      <c r="K445">
        <v>3.585</v>
      </c>
      <c r="L445">
        <v>3.605</v>
      </c>
      <c r="M445">
        <v>3.705</v>
      </c>
      <c r="N445">
        <v>3.785</v>
      </c>
      <c r="O445">
        <v>3.815</v>
      </c>
      <c r="P445">
        <v>3.84</v>
      </c>
      <c r="Q445">
        <v>3.855</v>
      </c>
      <c r="S445">
        <v>3.89</v>
      </c>
    </row>
    <row r="446" spans="1:19" ht="12.75">
      <c r="A446" s="3">
        <v>38938</v>
      </c>
      <c r="B446">
        <v>2.26</v>
      </c>
      <c r="C446">
        <v>2.33</v>
      </c>
      <c r="D446">
        <v>2.5</v>
      </c>
      <c r="E446">
        <v>2.735</v>
      </c>
      <c r="F446">
        <v>2.925</v>
      </c>
      <c r="G446">
        <v>3.08</v>
      </c>
      <c r="H446">
        <v>2.635</v>
      </c>
      <c r="I446">
        <v>3.335</v>
      </c>
      <c r="J446">
        <v>3.515</v>
      </c>
      <c r="K446">
        <v>3.45</v>
      </c>
      <c r="L446">
        <v>3.64</v>
      </c>
      <c r="M446">
        <v>3.745</v>
      </c>
      <c r="N446">
        <v>3.82</v>
      </c>
      <c r="O446">
        <v>3.85</v>
      </c>
      <c r="P446">
        <v>3.88</v>
      </c>
      <c r="Q446">
        <v>3.895</v>
      </c>
      <c r="S446">
        <v>3.93</v>
      </c>
    </row>
    <row r="447" spans="1:19" ht="12.75">
      <c r="A447" s="3">
        <v>38939</v>
      </c>
      <c r="B447">
        <v>2.265</v>
      </c>
      <c r="C447">
        <v>2.33</v>
      </c>
      <c r="D447">
        <v>2.405</v>
      </c>
      <c r="E447">
        <v>2.73</v>
      </c>
      <c r="F447">
        <v>2.915</v>
      </c>
      <c r="G447">
        <v>3.065</v>
      </c>
      <c r="H447">
        <v>2.68</v>
      </c>
      <c r="I447">
        <v>3.31</v>
      </c>
      <c r="J447">
        <v>3.495</v>
      </c>
      <c r="K447">
        <v>3.56</v>
      </c>
      <c r="L447">
        <v>3.625</v>
      </c>
      <c r="M447">
        <v>3.725</v>
      </c>
      <c r="N447">
        <v>3.805</v>
      </c>
      <c r="O447">
        <v>3.84</v>
      </c>
      <c r="P447">
        <v>3.87</v>
      </c>
      <c r="Q447">
        <v>3.885</v>
      </c>
      <c r="S447">
        <v>3.92</v>
      </c>
    </row>
    <row r="448" spans="1:19" ht="12.75">
      <c r="A448" s="3">
        <v>38940</v>
      </c>
      <c r="B448">
        <v>2.28</v>
      </c>
      <c r="C448">
        <v>2.335</v>
      </c>
      <c r="D448">
        <v>2.415</v>
      </c>
      <c r="E448">
        <v>2.74</v>
      </c>
      <c r="F448">
        <v>2.925</v>
      </c>
      <c r="G448">
        <v>3.075</v>
      </c>
      <c r="H448">
        <v>2.675</v>
      </c>
      <c r="I448">
        <v>3.335</v>
      </c>
      <c r="J448">
        <v>3.52</v>
      </c>
      <c r="K448">
        <v>3.44</v>
      </c>
      <c r="L448">
        <v>3.655</v>
      </c>
      <c r="M448">
        <v>3.765</v>
      </c>
      <c r="N448">
        <v>3.835</v>
      </c>
      <c r="O448">
        <v>3.87</v>
      </c>
      <c r="P448">
        <v>3.9</v>
      </c>
      <c r="Q448">
        <v>3.92</v>
      </c>
      <c r="S448">
        <v>3.955</v>
      </c>
    </row>
    <row r="449" spans="1:19" ht="12.75">
      <c r="A449" s="3">
        <v>38943</v>
      </c>
      <c r="B449">
        <v>2.25</v>
      </c>
      <c r="C449">
        <v>2.325</v>
      </c>
      <c r="D449">
        <v>2.4</v>
      </c>
      <c r="E449">
        <v>2.745</v>
      </c>
      <c r="F449">
        <v>2.935</v>
      </c>
      <c r="G449">
        <v>3.09</v>
      </c>
      <c r="H449">
        <v>2.665</v>
      </c>
      <c r="I449">
        <v>3.355</v>
      </c>
      <c r="J449">
        <v>3.545</v>
      </c>
      <c r="K449">
        <v>3.605</v>
      </c>
      <c r="L449">
        <v>3.685</v>
      </c>
      <c r="M449">
        <v>3.8</v>
      </c>
      <c r="N449">
        <v>3.87</v>
      </c>
      <c r="O449">
        <v>3.905</v>
      </c>
      <c r="P449">
        <v>3.935</v>
      </c>
      <c r="Q449">
        <v>3.95</v>
      </c>
      <c r="S449">
        <v>3.985</v>
      </c>
    </row>
    <row r="450" spans="1:19" ht="12.75">
      <c r="A450" s="3">
        <v>38944</v>
      </c>
      <c r="B450">
        <v>2.24</v>
      </c>
      <c r="C450">
        <v>2.31</v>
      </c>
      <c r="D450">
        <v>2.4</v>
      </c>
      <c r="E450">
        <v>2.74</v>
      </c>
      <c r="F450">
        <v>2.93</v>
      </c>
      <c r="G450">
        <v>3.08</v>
      </c>
      <c r="H450">
        <v>2.65</v>
      </c>
      <c r="I450">
        <v>3.335</v>
      </c>
      <c r="J450">
        <v>3.52</v>
      </c>
      <c r="K450">
        <v>3.445</v>
      </c>
      <c r="L450">
        <v>3.655</v>
      </c>
      <c r="M450">
        <v>3.77</v>
      </c>
      <c r="N450">
        <v>3.84</v>
      </c>
      <c r="O450">
        <v>3.875</v>
      </c>
      <c r="P450">
        <v>3.905</v>
      </c>
      <c r="Q450">
        <v>3.92</v>
      </c>
      <c r="S450">
        <v>3.955</v>
      </c>
    </row>
    <row r="451" spans="1:19" ht="12.75">
      <c r="A451" s="3">
        <v>38945</v>
      </c>
      <c r="B451">
        <v>2.23</v>
      </c>
      <c r="C451">
        <v>2.32</v>
      </c>
      <c r="D451">
        <v>2.395</v>
      </c>
      <c r="E451">
        <v>2.74</v>
      </c>
      <c r="F451">
        <v>2.925</v>
      </c>
      <c r="G451">
        <v>3.07</v>
      </c>
      <c r="H451">
        <v>2.665</v>
      </c>
      <c r="I451">
        <v>3.33</v>
      </c>
      <c r="J451">
        <v>3.51</v>
      </c>
      <c r="K451">
        <v>3.435</v>
      </c>
      <c r="L451">
        <v>3.64</v>
      </c>
      <c r="M451">
        <v>3.745</v>
      </c>
      <c r="N451">
        <v>3.815</v>
      </c>
      <c r="O451">
        <v>3.845</v>
      </c>
      <c r="P451">
        <v>3.875</v>
      </c>
      <c r="Q451">
        <v>3.89</v>
      </c>
      <c r="S451">
        <v>3.92</v>
      </c>
    </row>
    <row r="452" spans="1:19" ht="12.75">
      <c r="A452" s="3">
        <v>38946</v>
      </c>
      <c r="B452">
        <v>2.235</v>
      </c>
      <c r="C452">
        <v>2.31</v>
      </c>
      <c r="D452">
        <v>2.39</v>
      </c>
      <c r="E452">
        <v>2.74</v>
      </c>
      <c r="F452">
        <v>2.92</v>
      </c>
      <c r="G452">
        <v>3.06</v>
      </c>
      <c r="H452">
        <v>2.65</v>
      </c>
      <c r="I452">
        <v>3.32</v>
      </c>
      <c r="J452">
        <v>3.5</v>
      </c>
      <c r="K452">
        <v>3.6</v>
      </c>
      <c r="L452">
        <v>3.62</v>
      </c>
      <c r="M452">
        <v>3.72</v>
      </c>
      <c r="N452">
        <v>3.79</v>
      </c>
      <c r="O452">
        <v>3.82</v>
      </c>
      <c r="P452">
        <v>3.85</v>
      </c>
      <c r="Q452">
        <v>3.865</v>
      </c>
      <c r="S452">
        <v>3.89</v>
      </c>
    </row>
    <row r="453" spans="1:19" ht="12.75">
      <c r="A453" s="3">
        <v>38947</v>
      </c>
      <c r="B453">
        <v>2.24</v>
      </c>
      <c r="C453">
        <v>2.315</v>
      </c>
      <c r="D453">
        <v>2.395</v>
      </c>
      <c r="E453">
        <v>2.755</v>
      </c>
      <c r="F453">
        <v>2.935</v>
      </c>
      <c r="G453">
        <v>3.08</v>
      </c>
      <c r="H453">
        <v>2.66</v>
      </c>
      <c r="I453">
        <v>3.325</v>
      </c>
      <c r="J453">
        <v>3.5</v>
      </c>
      <c r="K453">
        <v>3.565</v>
      </c>
      <c r="L453">
        <v>3.62</v>
      </c>
      <c r="M453">
        <v>3.715</v>
      </c>
      <c r="N453">
        <v>3.775</v>
      </c>
      <c r="O453">
        <v>3.8</v>
      </c>
      <c r="P453">
        <v>3.83</v>
      </c>
      <c r="Q453">
        <v>3.845</v>
      </c>
      <c r="S453">
        <v>3.87</v>
      </c>
    </row>
    <row r="454" spans="1:19" ht="12.75">
      <c r="A454" s="3">
        <v>38950</v>
      </c>
      <c r="B454">
        <v>2.25</v>
      </c>
      <c r="C454">
        <v>2.32</v>
      </c>
      <c r="D454">
        <v>2.4</v>
      </c>
      <c r="E454">
        <v>2.765</v>
      </c>
      <c r="F454">
        <v>2.925</v>
      </c>
      <c r="G454">
        <v>3.075</v>
      </c>
      <c r="H454">
        <v>2.645</v>
      </c>
      <c r="I454">
        <v>3.29</v>
      </c>
      <c r="J454">
        <v>3.46</v>
      </c>
      <c r="K454">
        <v>3.56</v>
      </c>
      <c r="L454">
        <v>3.575</v>
      </c>
      <c r="M454">
        <v>3.67</v>
      </c>
      <c r="N454">
        <v>3.73</v>
      </c>
      <c r="O454">
        <v>3.755</v>
      </c>
      <c r="P454">
        <v>3.785</v>
      </c>
      <c r="Q454">
        <v>3.8</v>
      </c>
      <c r="S454">
        <v>3.825</v>
      </c>
    </row>
    <row r="455" spans="1:19" ht="12.75">
      <c r="A455" s="3">
        <v>38951</v>
      </c>
      <c r="B455">
        <v>2.24</v>
      </c>
      <c r="C455">
        <v>2.315</v>
      </c>
      <c r="D455">
        <v>2.4</v>
      </c>
      <c r="E455">
        <v>2.755</v>
      </c>
      <c r="F455">
        <v>2.915</v>
      </c>
      <c r="G455">
        <v>3.055</v>
      </c>
      <c r="H455">
        <v>2.65</v>
      </c>
      <c r="I455">
        <v>3.255</v>
      </c>
      <c r="J455">
        <v>3.41</v>
      </c>
      <c r="K455">
        <v>3.51</v>
      </c>
      <c r="L455">
        <v>3.515</v>
      </c>
      <c r="M455">
        <v>3.605</v>
      </c>
      <c r="N455">
        <v>3.67</v>
      </c>
      <c r="O455">
        <v>3.7</v>
      </c>
      <c r="P455">
        <v>3.73</v>
      </c>
      <c r="Q455">
        <v>3.745</v>
      </c>
      <c r="S455">
        <v>3.77</v>
      </c>
    </row>
    <row r="456" spans="1:19" ht="12.75">
      <c r="A456" s="3">
        <v>38952</v>
      </c>
      <c r="B456">
        <v>2.27</v>
      </c>
      <c r="C456">
        <v>2.34</v>
      </c>
      <c r="D456">
        <v>2.42</v>
      </c>
      <c r="E456">
        <v>2.775</v>
      </c>
      <c r="F456">
        <v>2.95</v>
      </c>
      <c r="G456">
        <v>3.09</v>
      </c>
      <c r="H456">
        <v>2.645</v>
      </c>
      <c r="I456">
        <v>3.31</v>
      </c>
      <c r="J456">
        <v>3.46</v>
      </c>
      <c r="K456">
        <v>3.56</v>
      </c>
      <c r="L456">
        <v>3.565</v>
      </c>
      <c r="M456">
        <v>3.66</v>
      </c>
      <c r="N456">
        <v>3.715</v>
      </c>
      <c r="O456">
        <v>3.735</v>
      </c>
      <c r="P456">
        <v>3.765</v>
      </c>
      <c r="Q456">
        <v>3.78</v>
      </c>
      <c r="S456">
        <v>3.81</v>
      </c>
    </row>
    <row r="457" spans="1:19" ht="12.75">
      <c r="A457" s="3">
        <v>38953</v>
      </c>
      <c r="B457">
        <v>2.34</v>
      </c>
      <c r="C457">
        <v>2.36</v>
      </c>
      <c r="D457">
        <v>2.43</v>
      </c>
      <c r="E457">
        <v>2.79</v>
      </c>
      <c r="F457">
        <v>2.98</v>
      </c>
      <c r="G457">
        <v>3.105</v>
      </c>
      <c r="I457">
        <v>3.315</v>
      </c>
      <c r="J457">
        <v>3.46</v>
      </c>
      <c r="K457">
        <v>3.4</v>
      </c>
      <c r="L457">
        <v>3.56</v>
      </c>
      <c r="M457">
        <v>3.645</v>
      </c>
      <c r="N457">
        <v>3.695</v>
      </c>
      <c r="O457">
        <v>3.71</v>
      </c>
      <c r="P457">
        <v>3.735</v>
      </c>
      <c r="Q457">
        <v>3.75</v>
      </c>
      <c r="S457">
        <v>3.78</v>
      </c>
    </row>
    <row r="458" spans="1:19" ht="12.75">
      <c r="A458" s="3">
        <v>38954</v>
      </c>
      <c r="B458">
        <v>2.4</v>
      </c>
      <c r="C458">
        <v>2.41</v>
      </c>
      <c r="D458">
        <v>2.445</v>
      </c>
      <c r="E458">
        <v>2.81</v>
      </c>
      <c r="F458">
        <v>2.98</v>
      </c>
      <c r="G458">
        <v>3.12</v>
      </c>
      <c r="H458">
        <v>2.655</v>
      </c>
      <c r="I458">
        <v>3.32</v>
      </c>
      <c r="J458">
        <v>3.465</v>
      </c>
      <c r="K458">
        <v>3.565</v>
      </c>
      <c r="L458">
        <v>3.57</v>
      </c>
      <c r="M458">
        <v>3.655</v>
      </c>
      <c r="N458">
        <v>3.71</v>
      </c>
      <c r="O458">
        <v>3.725</v>
      </c>
      <c r="P458">
        <v>3.75</v>
      </c>
      <c r="Q458">
        <v>3.765</v>
      </c>
      <c r="S458">
        <v>3.795</v>
      </c>
    </row>
    <row r="459" spans="1:19" ht="12.75">
      <c r="A459" s="3">
        <v>38957</v>
      </c>
      <c r="B459">
        <v>2.41</v>
      </c>
      <c r="C459">
        <v>2.41</v>
      </c>
      <c r="D459">
        <v>2.45</v>
      </c>
      <c r="E459">
        <v>2.805</v>
      </c>
      <c r="F459">
        <v>2.975</v>
      </c>
      <c r="G459">
        <v>3.12</v>
      </c>
      <c r="H459">
        <v>2.665</v>
      </c>
      <c r="I459">
        <v>3.31</v>
      </c>
      <c r="J459">
        <v>3.455</v>
      </c>
      <c r="K459">
        <v>3.555</v>
      </c>
      <c r="L459">
        <v>3.56</v>
      </c>
      <c r="M459">
        <v>3.65</v>
      </c>
      <c r="N459">
        <v>3.71</v>
      </c>
      <c r="O459">
        <v>3.73</v>
      </c>
      <c r="P459">
        <v>3.76</v>
      </c>
      <c r="Q459">
        <v>3.775</v>
      </c>
      <c r="S459">
        <v>3.805</v>
      </c>
    </row>
    <row r="460" spans="1:19" ht="12.75">
      <c r="A460" s="3">
        <v>38958</v>
      </c>
      <c r="B460">
        <v>2.4</v>
      </c>
      <c r="C460">
        <v>2.41</v>
      </c>
      <c r="D460">
        <v>2.45</v>
      </c>
      <c r="E460">
        <v>2.81</v>
      </c>
      <c r="F460">
        <v>2.985</v>
      </c>
      <c r="G460">
        <v>3.12</v>
      </c>
      <c r="H460">
        <v>2.715</v>
      </c>
      <c r="I460">
        <v>3.32</v>
      </c>
      <c r="J460">
        <v>3.47</v>
      </c>
      <c r="K460">
        <v>3.57</v>
      </c>
      <c r="L460">
        <v>3.575</v>
      </c>
      <c r="M460">
        <v>3.665</v>
      </c>
      <c r="N460">
        <v>3.72</v>
      </c>
      <c r="O460">
        <v>3.745</v>
      </c>
      <c r="P460">
        <v>3.77</v>
      </c>
      <c r="Q460">
        <v>3.785</v>
      </c>
      <c r="S460">
        <v>3.815</v>
      </c>
    </row>
    <row r="461" spans="1:19" ht="12.75">
      <c r="A461" s="3">
        <v>38959</v>
      </c>
      <c r="B461">
        <v>2.44</v>
      </c>
      <c r="C461">
        <v>2.435</v>
      </c>
      <c r="D461">
        <v>2.46</v>
      </c>
      <c r="E461">
        <v>2.785</v>
      </c>
      <c r="F461">
        <v>2.955</v>
      </c>
      <c r="G461">
        <v>3.095</v>
      </c>
      <c r="H461">
        <v>2.75</v>
      </c>
      <c r="I461">
        <v>3.275</v>
      </c>
      <c r="J461">
        <v>3.415</v>
      </c>
      <c r="K461">
        <v>3.485</v>
      </c>
      <c r="L461">
        <v>3.525</v>
      </c>
      <c r="M461">
        <v>3.615</v>
      </c>
      <c r="N461">
        <v>3.675</v>
      </c>
      <c r="O461">
        <v>3.705</v>
      </c>
      <c r="P461">
        <v>3.735</v>
      </c>
      <c r="Q461">
        <v>3.75</v>
      </c>
      <c r="S461">
        <v>3.78</v>
      </c>
    </row>
    <row r="462" spans="1:19" ht="12.75">
      <c r="A462" s="3">
        <v>38960</v>
      </c>
      <c r="B462">
        <v>2.5</v>
      </c>
      <c r="C462">
        <v>2.46</v>
      </c>
      <c r="D462">
        <v>2.46</v>
      </c>
      <c r="E462">
        <v>2.785</v>
      </c>
      <c r="F462">
        <v>2.945</v>
      </c>
      <c r="G462">
        <v>3.08</v>
      </c>
      <c r="H462">
        <v>2.775</v>
      </c>
      <c r="I462">
        <v>3.26</v>
      </c>
      <c r="J462">
        <v>3.4</v>
      </c>
      <c r="K462">
        <v>3.5</v>
      </c>
      <c r="L462">
        <v>3.495</v>
      </c>
      <c r="M462">
        <v>3.585</v>
      </c>
      <c r="N462">
        <v>3.645</v>
      </c>
      <c r="O462">
        <v>3.67</v>
      </c>
      <c r="P462">
        <v>3.695</v>
      </c>
      <c r="Q462">
        <v>3.71</v>
      </c>
      <c r="S462">
        <v>3.74</v>
      </c>
    </row>
    <row r="463" spans="1:19" ht="12.75">
      <c r="A463" s="3">
        <v>38961</v>
      </c>
      <c r="B463">
        <v>2.49</v>
      </c>
      <c r="C463">
        <v>2.46</v>
      </c>
      <c r="D463">
        <v>2.47</v>
      </c>
      <c r="E463">
        <v>2.79</v>
      </c>
      <c r="F463">
        <v>2.95</v>
      </c>
      <c r="G463">
        <v>3.08</v>
      </c>
      <c r="H463">
        <v>2.78</v>
      </c>
      <c r="I463">
        <v>3.27</v>
      </c>
      <c r="J463">
        <v>3.405</v>
      </c>
      <c r="K463">
        <v>3.505</v>
      </c>
      <c r="L463">
        <v>3.495</v>
      </c>
      <c r="M463">
        <v>3.57</v>
      </c>
      <c r="N463">
        <v>3.63</v>
      </c>
      <c r="O463">
        <v>3.655</v>
      </c>
      <c r="P463">
        <v>3.68</v>
      </c>
      <c r="Q463">
        <v>3.695</v>
      </c>
      <c r="S463">
        <v>3.725</v>
      </c>
    </row>
    <row r="464" spans="1:19" ht="12.75">
      <c r="A464" s="3">
        <v>38964</v>
      </c>
      <c r="B464">
        <v>2.5</v>
      </c>
      <c r="C464">
        <v>2.46</v>
      </c>
      <c r="D464">
        <v>2.47</v>
      </c>
      <c r="E464">
        <v>2.79</v>
      </c>
      <c r="F464">
        <v>2.95</v>
      </c>
      <c r="G464">
        <v>3.09</v>
      </c>
      <c r="H464">
        <v>2.785</v>
      </c>
      <c r="I464">
        <v>3.28</v>
      </c>
      <c r="J464">
        <v>3.41</v>
      </c>
      <c r="K464">
        <v>3.355</v>
      </c>
      <c r="L464">
        <v>3.49</v>
      </c>
      <c r="M464">
        <v>3.56</v>
      </c>
      <c r="N464">
        <v>3.615</v>
      </c>
      <c r="O464">
        <v>3.645</v>
      </c>
      <c r="P464">
        <v>3.67</v>
      </c>
      <c r="Q464">
        <v>3.685</v>
      </c>
      <c r="S464">
        <v>3.715</v>
      </c>
    </row>
    <row r="465" spans="1:19" ht="12.75">
      <c r="A465" s="3">
        <v>38965</v>
      </c>
      <c r="B465">
        <v>2.5</v>
      </c>
      <c r="C465">
        <v>2.47</v>
      </c>
      <c r="D465">
        <v>2.48</v>
      </c>
      <c r="E465">
        <v>2.8</v>
      </c>
      <c r="F465">
        <v>2.96</v>
      </c>
      <c r="G465">
        <v>3.11</v>
      </c>
      <c r="I465">
        <v>3.305</v>
      </c>
      <c r="J465">
        <v>3.435</v>
      </c>
      <c r="K465">
        <v>3.535</v>
      </c>
      <c r="L465">
        <v>3.525</v>
      </c>
      <c r="M465">
        <v>3.6</v>
      </c>
      <c r="N465">
        <v>3.66</v>
      </c>
      <c r="O465">
        <v>3.685</v>
      </c>
      <c r="P465">
        <v>3.71</v>
      </c>
      <c r="Q465">
        <v>3.725</v>
      </c>
      <c r="S465">
        <v>3.755</v>
      </c>
    </row>
    <row r="466" spans="1:19" ht="12.75">
      <c r="A466" s="3">
        <v>38966</v>
      </c>
      <c r="B466">
        <v>2.51</v>
      </c>
      <c r="C466">
        <v>2.465</v>
      </c>
      <c r="D466">
        <v>2.48</v>
      </c>
      <c r="E466">
        <v>2.81</v>
      </c>
      <c r="F466">
        <v>2.97</v>
      </c>
      <c r="G466">
        <v>3.12</v>
      </c>
      <c r="H466">
        <v>2.845</v>
      </c>
      <c r="I466">
        <v>3.33</v>
      </c>
      <c r="J466">
        <v>3.465</v>
      </c>
      <c r="K466">
        <v>3.565</v>
      </c>
      <c r="L466">
        <v>3.565</v>
      </c>
      <c r="M466">
        <v>3.655</v>
      </c>
      <c r="N466">
        <v>3.72</v>
      </c>
      <c r="O466">
        <v>3.745</v>
      </c>
      <c r="P466">
        <v>3.775</v>
      </c>
      <c r="Q466">
        <v>3.79</v>
      </c>
      <c r="S466">
        <v>3.825</v>
      </c>
    </row>
    <row r="467" spans="1:19" ht="12.75">
      <c r="A467" s="3">
        <v>38967</v>
      </c>
      <c r="B467">
        <v>2.51</v>
      </c>
      <c r="C467">
        <v>2.46</v>
      </c>
      <c r="D467">
        <v>2.485</v>
      </c>
      <c r="E467">
        <v>2.8</v>
      </c>
      <c r="F467">
        <v>2.97</v>
      </c>
      <c r="G467">
        <v>3.125</v>
      </c>
      <c r="H467">
        <v>2.79</v>
      </c>
      <c r="I467">
        <v>3.35</v>
      </c>
      <c r="J467">
        <v>3.48</v>
      </c>
      <c r="K467">
        <v>3.58</v>
      </c>
      <c r="L467">
        <v>3.58</v>
      </c>
      <c r="M467">
        <v>3.665</v>
      </c>
      <c r="N467">
        <v>3.725</v>
      </c>
      <c r="O467">
        <v>3.755</v>
      </c>
      <c r="P467">
        <v>3.78</v>
      </c>
      <c r="Q467">
        <v>3.795</v>
      </c>
      <c r="S467">
        <v>3.83</v>
      </c>
    </row>
    <row r="468" spans="1:19" ht="12.75">
      <c r="A468" s="3">
        <v>38968</v>
      </c>
      <c r="B468">
        <v>2.515</v>
      </c>
      <c r="C468">
        <v>2.465</v>
      </c>
      <c r="D468">
        <v>2.485</v>
      </c>
      <c r="E468">
        <v>2.8</v>
      </c>
      <c r="F468">
        <v>2.97</v>
      </c>
      <c r="G468">
        <v>3.12</v>
      </c>
      <c r="H468">
        <v>2.78</v>
      </c>
      <c r="I468">
        <v>3.32</v>
      </c>
      <c r="J468">
        <v>3.45</v>
      </c>
      <c r="K468">
        <v>3.415</v>
      </c>
      <c r="L468">
        <v>3.54</v>
      </c>
      <c r="M468">
        <v>3.615</v>
      </c>
      <c r="N468">
        <v>3.67</v>
      </c>
      <c r="O468">
        <v>3.69</v>
      </c>
      <c r="P468">
        <v>3.71</v>
      </c>
      <c r="Q468">
        <v>3.725</v>
      </c>
      <c r="S468">
        <v>3.75</v>
      </c>
    </row>
    <row r="469" spans="1:19" ht="12.75">
      <c r="A469" s="3">
        <v>38971</v>
      </c>
      <c r="B469">
        <v>2.51</v>
      </c>
      <c r="C469">
        <v>2.46</v>
      </c>
      <c r="D469">
        <v>2.48</v>
      </c>
      <c r="E469">
        <v>2.8</v>
      </c>
      <c r="F469">
        <v>2.97</v>
      </c>
      <c r="G469">
        <v>3.12</v>
      </c>
      <c r="H469">
        <v>2.765</v>
      </c>
      <c r="I469">
        <v>3.345</v>
      </c>
      <c r="J469">
        <v>3.48</v>
      </c>
      <c r="K469">
        <v>3.575</v>
      </c>
      <c r="L469">
        <v>3.565</v>
      </c>
      <c r="M469">
        <v>3.64</v>
      </c>
      <c r="N469">
        <v>3.69</v>
      </c>
      <c r="O469">
        <v>3.705</v>
      </c>
      <c r="P469">
        <v>3.72</v>
      </c>
      <c r="Q469">
        <v>3.735</v>
      </c>
      <c r="R469">
        <v>3.74</v>
      </c>
      <c r="S469">
        <v>3.76</v>
      </c>
    </row>
    <row r="470" spans="1:19" ht="12.75">
      <c r="A470" s="3">
        <v>38972</v>
      </c>
      <c r="B470">
        <v>2.52</v>
      </c>
      <c r="C470">
        <v>2.47</v>
      </c>
      <c r="D470">
        <v>2.485</v>
      </c>
      <c r="E470">
        <v>2.805</v>
      </c>
      <c r="F470">
        <v>2.985</v>
      </c>
      <c r="G470">
        <v>3.13</v>
      </c>
      <c r="H470">
        <v>2.745</v>
      </c>
      <c r="I470">
        <v>3.35</v>
      </c>
      <c r="J470">
        <v>3.495</v>
      </c>
      <c r="K470">
        <v>3.445</v>
      </c>
      <c r="L470">
        <v>3.585</v>
      </c>
      <c r="M470">
        <v>3.66</v>
      </c>
      <c r="N470">
        <v>3.71</v>
      </c>
      <c r="O470">
        <v>3.735</v>
      </c>
      <c r="P470">
        <v>3.75</v>
      </c>
      <c r="Q470">
        <v>3.765</v>
      </c>
      <c r="R470">
        <v>3.745</v>
      </c>
      <c r="S470">
        <v>3.79</v>
      </c>
    </row>
    <row r="471" spans="1:19" ht="12.75">
      <c r="A471" s="3">
        <v>38973</v>
      </c>
      <c r="B471">
        <v>2.51</v>
      </c>
      <c r="C471">
        <v>2.46</v>
      </c>
      <c r="D471">
        <v>2.48</v>
      </c>
      <c r="E471">
        <v>2.805</v>
      </c>
      <c r="F471">
        <v>2.975</v>
      </c>
      <c r="G471">
        <v>3.12</v>
      </c>
      <c r="H471">
        <v>2.775</v>
      </c>
      <c r="I471">
        <v>3.34</v>
      </c>
      <c r="J471">
        <v>3.475</v>
      </c>
      <c r="K471">
        <v>3.43</v>
      </c>
      <c r="L471">
        <v>3.55</v>
      </c>
      <c r="M471">
        <v>3.625</v>
      </c>
      <c r="N471">
        <v>3.675</v>
      </c>
      <c r="O471">
        <v>3.695</v>
      </c>
      <c r="P471">
        <v>3.71</v>
      </c>
      <c r="Q471">
        <v>3.725</v>
      </c>
      <c r="R471">
        <v>3.775</v>
      </c>
      <c r="S471">
        <v>3.75</v>
      </c>
    </row>
    <row r="472" spans="1:19" ht="12.75">
      <c r="A472" s="3">
        <v>38974</v>
      </c>
      <c r="B472">
        <v>2.515</v>
      </c>
      <c r="C472">
        <v>2.46</v>
      </c>
      <c r="D472">
        <v>2.48</v>
      </c>
      <c r="E472">
        <v>2.81</v>
      </c>
      <c r="F472">
        <v>2.975</v>
      </c>
      <c r="G472">
        <v>3.125</v>
      </c>
      <c r="H472">
        <v>2.785</v>
      </c>
      <c r="I472">
        <v>3.37</v>
      </c>
      <c r="J472">
        <v>3.5</v>
      </c>
      <c r="K472">
        <v>3.6</v>
      </c>
      <c r="L472">
        <v>3.58</v>
      </c>
      <c r="M472">
        <v>3.635</v>
      </c>
      <c r="N472">
        <v>3.68</v>
      </c>
      <c r="O472">
        <v>3.695</v>
      </c>
      <c r="P472">
        <v>3.71</v>
      </c>
      <c r="Q472">
        <v>3.72</v>
      </c>
      <c r="R472">
        <v>3.735</v>
      </c>
      <c r="S472">
        <v>3.745</v>
      </c>
    </row>
    <row r="473" spans="1:19" ht="12.75">
      <c r="A473" s="3">
        <v>38975</v>
      </c>
      <c r="B473">
        <v>2.515</v>
      </c>
      <c r="C473">
        <v>2.465</v>
      </c>
      <c r="D473">
        <v>2.48</v>
      </c>
      <c r="E473">
        <v>2.805</v>
      </c>
      <c r="F473">
        <v>2.975</v>
      </c>
      <c r="G473">
        <v>3.12</v>
      </c>
      <c r="H473">
        <v>2.775</v>
      </c>
      <c r="I473">
        <v>3.375</v>
      </c>
      <c r="J473">
        <v>3.505</v>
      </c>
      <c r="K473">
        <v>3.605</v>
      </c>
      <c r="L473">
        <v>3.57</v>
      </c>
      <c r="M473">
        <v>3.62</v>
      </c>
      <c r="N473">
        <v>3.66</v>
      </c>
      <c r="O473">
        <v>3.67</v>
      </c>
      <c r="P473">
        <v>3.68</v>
      </c>
      <c r="Q473">
        <v>3.69</v>
      </c>
      <c r="R473">
        <v>3.73</v>
      </c>
      <c r="S473">
        <v>3.71</v>
      </c>
    </row>
    <row r="474" spans="1:19" ht="12.75">
      <c r="A474" s="3">
        <v>38978</v>
      </c>
      <c r="B474">
        <v>2.515</v>
      </c>
      <c r="C474">
        <v>2.46</v>
      </c>
      <c r="D474">
        <v>2.465</v>
      </c>
      <c r="E474">
        <v>2.8</v>
      </c>
      <c r="F474">
        <v>2.985</v>
      </c>
      <c r="G474">
        <v>3.14</v>
      </c>
      <c r="H474">
        <v>2.785</v>
      </c>
      <c r="I474">
        <v>3.42</v>
      </c>
      <c r="J474">
        <v>3.555</v>
      </c>
      <c r="K474">
        <v>3.505</v>
      </c>
      <c r="L474">
        <v>3.625</v>
      </c>
      <c r="M474">
        <v>3.675</v>
      </c>
      <c r="N474">
        <v>3.715</v>
      </c>
      <c r="O474">
        <v>3.725</v>
      </c>
      <c r="P474">
        <v>3.735</v>
      </c>
      <c r="Q474">
        <v>3.745</v>
      </c>
      <c r="R474">
        <v>3.7</v>
      </c>
      <c r="S474">
        <v>3.755</v>
      </c>
    </row>
    <row r="475" spans="1:19" ht="12.75">
      <c r="A475" s="3">
        <v>38979</v>
      </c>
      <c r="B475">
        <v>2.515</v>
      </c>
      <c r="C475">
        <v>2.46</v>
      </c>
      <c r="D475">
        <v>2.48</v>
      </c>
      <c r="E475">
        <v>2.805</v>
      </c>
      <c r="F475">
        <v>2.985</v>
      </c>
      <c r="G475">
        <v>3.13</v>
      </c>
      <c r="H475">
        <v>2.855</v>
      </c>
      <c r="I475">
        <v>3.39</v>
      </c>
      <c r="J475">
        <v>3.525</v>
      </c>
      <c r="K475">
        <v>3.625</v>
      </c>
      <c r="L475">
        <v>3.59</v>
      </c>
      <c r="M475">
        <v>3.64</v>
      </c>
      <c r="N475">
        <v>3.675</v>
      </c>
      <c r="O475">
        <v>3.685</v>
      </c>
      <c r="P475">
        <v>3.695</v>
      </c>
      <c r="Q475">
        <v>3.705</v>
      </c>
      <c r="R475">
        <v>3.755</v>
      </c>
      <c r="S475">
        <v>3.72</v>
      </c>
    </row>
    <row r="476" spans="1:19" ht="12.75">
      <c r="A476" s="3">
        <v>38980</v>
      </c>
      <c r="B476">
        <v>2.515</v>
      </c>
      <c r="C476">
        <v>2.465</v>
      </c>
      <c r="D476">
        <v>2.48</v>
      </c>
      <c r="E476">
        <v>2.8</v>
      </c>
      <c r="F476">
        <v>2.985</v>
      </c>
      <c r="G476">
        <v>3.13</v>
      </c>
      <c r="H476">
        <v>2.875</v>
      </c>
      <c r="I476">
        <v>3.375</v>
      </c>
      <c r="J476">
        <v>3.49</v>
      </c>
      <c r="K476">
        <v>3.59</v>
      </c>
      <c r="L476">
        <v>3.565</v>
      </c>
      <c r="M476">
        <v>3.615</v>
      </c>
      <c r="N476">
        <v>3.655</v>
      </c>
      <c r="O476">
        <v>3.67</v>
      </c>
      <c r="P476">
        <v>3.68</v>
      </c>
      <c r="Q476">
        <v>3.695</v>
      </c>
      <c r="R476">
        <v>3.72</v>
      </c>
      <c r="S476">
        <v>3.71</v>
      </c>
    </row>
    <row r="477" spans="1:19" ht="12.75">
      <c r="A477" s="3">
        <v>38981</v>
      </c>
      <c r="B477">
        <v>2.47</v>
      </c>
      <c r="C477">
        <v>2.48</v>
      </c>
      <c r="D477">
        <v>2.57</v>
      </c>
      <c r="E477">
        <v>2.8</v>
      </c>
      <c r="F477">
        <v>2.98</v>
      </c>
      <c r="G477">
        <v>3.12</v>
      </c>
      <c r="H477">
        <v>2.865</v>
      </c>
      <c r="I477">
        <v>3.345</v>
      </c>
      <c r="J477">
        <v>3.465</v>
      </c>
      <c r="K477">
        <v>3.565</v>
      </c>
      <c r="L477">
        <v>3.54</v>
      </c>
      <c r="M477">
        <v>3.595</v>
      </c>
      <c r="N477">
        <v>3.63</v>
      </c>
      <c r="O477">
        <v>3.655</v>
      </c>
      <c r="P477">
        <v>3.67</v>
      </c>
      <c r="Q477">
        <v>3.68</v>
      </c>
      <c r="R477">
        <v>3.695</v>
      </c>
      <c r="S477">
        <v>3.7</v>
      </c>
    </row>
    <row r="478" spans="1:19" ht="12.75">
      <c r="A478" s="3">
        <v>38982</v>
      </c>
      <c r="B478">
        <v>2.475</v>
      </c>
      <c r="C478">
        <v>2.485</v>
      </c>
      <c r="D478">
        <v>2.57</v>
      </c>
      <c r="E478">
        <v>2.8</v>
      </c>
      <c r="F478">
        <v>2.965</v>
      </c>
      <c r="G478">
        <v>3.095</v>
      </c>
      <c r="I478">
        <v>3.295</v>
      </c>
      <c r="J478">
        <v>3.4</v>
      </c>
      <c r="K478">
        <v>3.465</v>
      </c>
      <c r="L478">
        <v>3.47</v>
      </c>
      <c r="M478">
        <v>3.52</v>
      </c>
      <c r="N478">
        <v>3.565</v>
      </c>
      <c r="O478">
        <v>3.59</v>
      </c>
      <c r="P478">
        <v>3.61</v>
      </c>
      <c r="Q478">
        <v>3.625</v>
      </c>
      <c r="R478">
        <v>3.64</v>
      </c>
      <c r="S478">
        <v>3.645</v>
      </c>
    </row>
    <row r="479" spans="1:19" ht="12.75">
      <c r="A479" s="3">
        <v>38985</v>
      </c>
      <c r="B479">
        <v>2.475</v>
      </c>
      <c r="C479">
        <v>2.485</v>
      </c>
      <c r="D479">
        <v>2.57</v>
      </c>
      <c r="E479">
        <v>2.785</v>
      </c>
      <c r="F479">
        <v>2.96</v>
      </c>
      <c r="G479">
        <v>3.09</v>
      </c>
      <c r="H479">
        <v>2.89</v>
      </c>
      <c r="I479">
        <v>3.255</v>
      </c>
      <c r="J479">
        <v>3.355</v>
      </c>
      <c r="K479">
        <v>3.325</v>
      </c>
      <c r="L479">
        <v>3.43</v>
      </c>
      <c r="M479">
        <v>3.485</v>
      </c>
      <c r="N479">
        <v>3.53</v>
      </c>
      <c r="O479">
        <v>3.565</v>
      </c>
      <c r="P479">
        <v>3.59</v>
      </c>
      <c r="Q479">
        <v>3.605</v>
      </c>
      <c r="R479">
        <v>3.625</v>
      </c>
      <c r="S479">
        <v>3.63</v>
      </c>
    </row>
    <row r="480" spans="1:19" ht="12.75">
      <c r="A480" s="3">
        <v>38986</v>
      </c>
      <c r="B480">
        <v>2.475</v>
      </c>
      <c r="C480">
        <v>2.485</v>
      </c>
      <c r="D480">
        <v>2.575</v>
      </c>
      <c r="E480">
        <v>2.795</v>
      </c>
      <c r="F480">
        <v>2.965</v>
      </c>
      <c r="G480">
        <v>3.09</v>
      </c>
      <c r="H480">
        <v>2.895</v>
      </c>
      <c r="I480">
        <v>3.285</v>
      </c>
      <c r="J480">
        <v>3.39</v>
      </c>
      <c r="K480">
        <v>3.36</v>
      </c>
      <c r="L480">
        <v>3.455</v>
      </c>
      <c r="M480">
        <v>3.51</v>
      </c>
      <c r="N480">
        <v>3.555</v>
      </c>
      <c r="O480">
        <v>3.58</v>
      </c>
      <c r="P480">
        <v>3.6</v>
      </c>
      <c r="Q480">
        <v>3.615</v>
      </c>
      <c r="R480">
        <v>3.635</v>
      </c>
      <c r="S480">
        <v>3.64</v>
      </c>
    </row>
    <row r="481" spans="1:19" ht="12.75">
      <c r="A481" s="3">
        <v>38987</v>
      </c>
      <c r="B481">
        <v>2.46</v>
      </c>
      <c r="C481">
        <v>2.48</v>
      </c>
      <c r="D481">
        <v>2.57</v>
      </c>
      <c r="E481">
        <v>2.795</v>
      </c>
      <c r="F481">
        <v>2.965</v>
      </c>
      <c r="G481">
        <v>3.09</v>
      </c>
      <c r="H481">
        <v>2.905</v>
      </c>
      <c r="I481">
        <v>3.305</v>
      </c>
      <c r="J481">
        <v>3.4</v>
      </c>
      <c r="K481">
        <v>3.5</v>
      </c>
      <c r="L481">
        <v>3.48</v>
      </c>
      <c r="M481">
        <v>3.53</v>
      </c>
      <c r="N481">
        <v>3.57</v>
      </c>
      <c r="O481">
        <v>3.59</v>
      </c>
      <c r="P481">
        <v>3.61</v>
      </c>
      <c r="Q481">
        <v>3.625</v>
      </c>
      <c r="R481">
        <v>3.64</v>
      </c>
      <c r="S481">
        <v>3.645</v>
      </c>
    </row>
    <row r="482" spans="1:19" ht="12.75">
      <c r="A482" s="3">
        <v>38988</v>
      </c>
      <c r="B482">
        <v>2.49</v>
      </c>
      <c r="C482">
        <v>2.49</v>
      </c>
      <c r="D482">
        <v>2.575</v>
      </c>
      <c r="E482">
        <v>2.815</v>
      </c>
      <c r="F482">
        <v>2.985</v>
      </c>
      <c r="G482">
        <v>3.1</v>
      </c>
      <c r="H482">
        <v>2.9</v>
      </c>
      <c r="I482">
        <v>3.32</v>
      </c>
      <c r="J482">
        <v>3.43</v>
      </c>
      <c r="K482">
        <v>3.53</v>
      </c>
      <c r="L482">
        <v>3.505</v>
      </c>
      <c r="M482">
        <v>3.56</v>
      </c>
      <c r="N482">
        <v>3.6</v>
      </c>
      <c r="O482">
        <v>3.615</v>
      </c>
      <c r="P482">
        <v>3.635</v>
      </c>
      <c r="Q482">
        <v>3.65</v>
      </c>
      <c r="R482">
        <v>3.665</v>
      </c>
      <c r="S482">
        <v>3.665</v>
      </c>
    </row>
    <row r="483" spans="1:19" ht="12.75">
      <c r="A483" s="3">
        <v>38989</v>
      </c>
      <c r="B483">
        <v>2.49</v>
      </c>
      <c r="C483">
        <v>2.49</v>
      </c>
      <c r="D483">
        <v>2.575</v>
      </c>
      <c r="E483">
        <v>2.815</v>
      </c>
      <c r="F483">
        <v>2.975</v>
      </c>
      <c r="G483">
        <v>3.1</v>
      </c>
      <c r="H483">
        <v>2.93</v>
      </c>
      <c r="I483">
        <v>3.335</v>
      </c>
      <c r="J483">
        <v>3.435</v>
      </c>
      <c r="K483">
        <v>3.535</v>
      </c>
      <c r="L483">
        <v>3.505</v>
      </c>
      <c r="M483">
        <v>3.56</v>
      </c>
      <c r="N483">
        <v>3.6</v>
      </c>
      <c r="O483">
        <v>3.615</v>
      </c>
      <c r="P483">
        <v>3.63</v>
      </c>
      <c r="Q483">
        <v>3.645</v>
      </c>
      <c r="R483">
        <v>3.655</v>
      </c>
      <c r="S483">
        <v>3.655</v>
      </c>
    </row>
    <row r="484" spans="1:19" ht="12.75">
      <c r="A484" s="3">
        <v>38992</v>
      </c>
      <c r="B484">
        <v>2.5</v>
      </c>
      <c r="C484">
        <v>2.5</v>
      </c>
      <c r="D484">
        <v>2.575</v>
      </c>
      <c r="E484">
        <v>2.82</v>
      </c>
      <c r="F484">
        <v>2.985</v>
      </c>
      <c r="G484">
        <v>3.105</v>
      </c>
      <c r="H484">
        <v>2.925</v>
      </c>
      <c r="I484">
        <v>3.33</v>
      </c>
      <c r="J484">
        <v>3.445</v>
      </c>
      <c r="K484">
        <v>3.495</v>
      </c>
      <c r="L484">
        <v>3.52</v>
      </c>
      <c r="M484">
        <v>3.58</v>
      </c>
      <c r="N484">
        <v>3.62</v>
      </c>
      <c r="O484">
        <v>3.64</v>
      </c>
      <c r="P484">
        <v>3.66</v>
      </c>
      <c r="Q484">
        <v>3.675</v>
      </c>
      <c r="R484">
        <v>3.685</v>
      </c>
      <c r="S484">
        <v>3.685</v>
      </c>
    </row>
    <row r="485" spans="1:19" ht="12.75">
      <c r="A485" s="3">
        <v>38993</v>
      </c>
      <c r="B485">
        <v>2.51</v>
      </c>
      <c r="C485">
        <v>2.51</v>
      </c>
      <c r="D485">
        <v>2.59</v>
      </c>
      <c r="E485">
        <v>2.82</v>
      </c>
      <c r="F485">
        <v>2.985</v>
      </c>
      <c r="G485">
        <v>3.105</v>
      </c>
      <c r="H485">
        <v>2.925</v>
      </c>
      <c r="I485">
        <v>3.335</v>
      </c>
      <c r="J485">
        <v>3.445</v>
      </c>
      <c r="K485">
        <v>3.495</v>
      </c>
      <c r="L485">
        <v>3.525</v>
      </c>
      <c r="M485">
        <v>3.59</v>
      </c>
      <c r="N485">
        <v>3.635</v>
      </c>
      <c r="O485">
        <v>3.65</v>
      </c>
      <c r="P485">
        <v>3.67</v>
      </c>
      <c r="Q485">
        <v>3.685</v>
      </c>
      <c r="R485">
        <v>3.695</v>
      </c>
      <c r="S485">
        <v>3.695</v>
      </c>
    </row>
    <row r="486" spans="1:19" ht="12.75">
      <c r="A486" s="3">
        <v>38994</v>
      </c>
      <c r="B486">
        <v>2.52</v>
      </c>
      <c r="C486">
        <v>2.51</v>
      </c>
      <c r="D486">
        <v>2.595</v>
      </c>
      <c r="E486">
        <v>2.82</v>
      </c>
      <c r="F486">
        <v>2.985</v>
      </c>
      <c r="G486">
        <v>3.1</v>
      </c>
      <c r="H486">
        <v>2.95</v>
      </c>
      <c r="I486">
        <v>3.315</v>
      </c>
      <c r="J486">
        <v>3.42</v>
      </c>
      <c r="K486">
        <v>3.385</v>
      </c>
      <c r="L486">
        <v>3.495</v>
      </c>
      <c r="M486">
        <v>3.56</v>
      </c>
      <c r="N486">
        <v>3.595</v>
      </c>
      <c r="O486">
        <v>3.61</v>
      </c>
      <c r="P486">
        <v>3.635</v>
      </c>
      <c r="Q486">
        <v>3.65</v>
      </c>
      <c r="R486">
        <v>3.66</v>
      </c>
      <c r="S486">
        <v>3.66</v>
      </c>
    </row>
    <row r="487" spans="1:19" ht="12.75">
      <c r="A487" s="3">
        <v>38995</v>
      </c>
      <c r="B487">
        <v>2.525</v>
      </c>
      <c r="C487">
        <v>2.61</v>
      </c>
      <c r="D487">
        <v>2.69</v>
      </c>
      <c r="E487">
        <v>2.825</v>
      </c>
      <c r="F487">
        <v>2.99</v>
      </c>
      <c r="G487">
        <v>3.115</v>
      </c>
      <c r="H487">
        <v>2.95</v>
      </c>
      <c r="I487">
        <v>3.335</v>
      </c>
      <c r="J487">
        <v>3.445</v>
      </c>
      <c r="K487">
        <v>3.545</v>
      </c>
      <c r="L487">
        <v>3.515</v>
      </c>
      <c r="M487">
        <v>3.575</v>
      </c>
      <c r="N487">
        <v>3.615</v>
      </c>
      <c r="O487">
        <v>3.63</v>
      </c>
      <c r="P487">
        <v>3.645</v>
      </c>
      <c r="Q487">
        <v>3.66</v>
      </c>
      <c r="R487">
        <v>3.67</v>
      </c>
      <c r="S487">
        <v>3.67</v>
      </c>
    </row>
    <row r="488" spans="1:19" ht="12.75">
      <c r="A488" s="3">
        <v>38996</v>
      </c>
      <c r="B488">
        <v>2.53</v>
      </c>
      <c r="C488">
        <v>2.61</v>
      </c>
      <c r="D488">
        <v>2.7</v>
      </c>
      <c r="E488">
        <v>2.825</v>
      </c>
      <c r="F488">
        <v>2.995</v>
      </c>
      <c r="G488">
        <v>3.115</v>
      </c>
      <c r="H488">
        <v>2.945</v>
      </c>
      <c r="I488">
        <v>3.325</v>
      </c>
      <c r="J488">
        <v>3.43</v>
      </c>
      <c r="K488">
        <v>3.395</v>
      </c>
      <c r="L488">
        <v>3.51</v>
      </c>
      <c r="M488">
        <v>3.575</v>
      </c>
      <c r="N488">
        <v>3.62</v>
      </c>
      <c r="O488">
        <v>3.645</v>
      </c>
      <c r="P488">
        <v>3.67</v>
      </c>
      <c r="Q488">
        <v>3.685</v>
      </c>
      <c r="R488">
        <v>3.695</v>
      </c>
      <c r="S488">
        <v>3.695</v>
      </c>
    </row>
    <row r="489" spans="1:19" ht="12.75">
      <c r="A489" s="3">
        <v>38999</v>
      </c>
      <c r="B489">
        <v>2.55</v>
      </c>
      <c r="C489">
        <v>2.62</v>
      </c>
      <c r="D489">
        <v>2.7</v>
      </c>
      <c r="E489">
        <v>2.83</v>
      </c>
      <c r="F489">
        <v>3</v>
      </c>
      <c r="G489">
        <v>3.12</v>
      </c>
      <c r="H489">
        <v>2.95</v>
      </c>
      <c r="I489">
        <v>3.335</v>
      </c>
      <c r="J489">
        <v>3.44</v>
      </c>
      <c r="K489">
        <v>3.54</v>
      </c>
      <c r="L489">
        <v>3.525</v>
      </c>
      <c r="M489">
        <v>3.595</v>
      </c>
      <c r="N489">
        <v>3.64</v>
      </c>
      <c r="O489">
        <v>3.665</v>
      </c>
      <c r="P489">
        <v>3.685</v>
      </c>
      <c r="Q489">
        <v>3.7</v>
      </c>
      <c r="R489">
        <v>3.71</v>
      </c>
      <c r="S489">
        <v>3.71</v>
      </c>
    </row>
    <row r="490" spans="1:19" ht="12.75">
      <c r="A490" s="3">
        <v>39000</v>
      </c>
      <c r="B490">
        <v>2.55</v>
      </c>
      <c r="C490">
        <v>2.62</v>
      </c>
      <c r="D490">
        <v>2.7</v>
      </c>
      <c r="E490">
        <v>2.83</v>
      </c>
      <c r="F490">
        <v>3.01</v>
      </c>
      <c r="G490">
        <v>3.135</v>
      </c>
      <c r="H490">
        <v>2.945</v>
      </c>
      <c r="I490">
        <v>3.36</v>
      </c>
      <c r="J490">
        <v>3.475</v>
      </c>
      <c r="K490">
        <v>3.435</v>
      </c>
      <c r="L490">
        <v>3.56</v>
      </c>
      <c r="M490">
        <v>3.64</v>
      </c>
      <c r="N490">
        <v>3.685</v>
      </c>
      <c r="O490">
        <v>3.705</v>
      </c>
      <c r="P490">
        <v>3.73</v>
      </c>
      <c r="Q490">
        <v>3.745</v>
      </c>
      <c r="R490">
        <v>3.76</v>
      </c>
      <c r="S490">
        <v>3.76</v>
      </c>
    </row>
    <row r="491" spans="1:19" ht="12.75">
      <c r="A491" s="3">
        <v>39001</v>
      </c>
      <c r="B491">
        <v>2.555</v>
      </c>
      <c r="C491">
        <v>2.625</v>
      </c>
      <c r="D491">
        <v>2.71</v>
      </c>
      <c r="E491">
        <v>2.84</v>
      </c>
      <c r="F491">
        <v>3.015</v>
      </c>
      <c r="G491">
        <v>3.14</v>
      </c>
      <c r="H491">
        <v>2.955</v>
      </c>
      <c r="I491">
        <v>3.375</v>
      </c>
      <c r="J491">
        <v>3.485</v>
      </c>
      <c r="K491">
        <v>3.585</v>
      </c>
      <c r="L491">
        <v>3.575</v>
      </c>
      <c r="M491">
        <v>3.655</v>
      </c>
      <c r="N491">
        <v>3.7</v>
      </c>
      <c r="O491">
        <v>3.72</v>
      </c>
      <c r="P491">
        <v>3.745</v>
      </c>
      <c r="Q491">
        <v>3.75</v>
      </c>
      <c r="R491">
        <v>3.76</v>
      </c>
      <c r="S491">
        <v>3.76</v>
      </c>
    </row>
    <row r="492" spans="1:19" ht="12.75">
      <c r="A492" s="3">
        <v>39002</v>
      </c>
      <c r="B492">
        <v>2.58</v>
      </c>
      <c r="C492">
        <v>2.64</v>
      </c>
      <c r="D492">
        <v>2.705</v>
      </c>
      <c r="E492">
        <v>2.84</v>
      </c>
      <c r="F492">
        <v>3.015</v>
      </c>
      <c r="G492">
        <v>3.14</v>
      </c>
      <c r="H492">
        <v>2.945</v>
      </c>
      <c r="I492">
        <v>3.37</v>
      </c>
      <c r="J492">
        <v>3.475</v>
      </c>
      <c r="K492">
        <v>3.435</v>
      </c>
      <c r="L492">
        <v>3.56</v>
      </c>
      <c r="M492">
        <v>3.64</v>
      </c>
      <c r="N492">
        <v>3.685</v>
      </c>
      <c r="O492">
        <v>3.705</v>
      </c>
      <c r="P492">
        <v>3.73</v>
      </c>
      <c r="Q492">
        <v>3.74</v>
      </c>
      <c r="R492">
        <v>3.75</v>
      </c>
      <c r="S492">
        <v>3.75</v>
      </c>
    </row>
    <row r="493" spans="1:19" ht="12.75">
      <c r="A493" s="3">
        <v>39003</v>
      </c>
      <c r="B493">
        <v>2.58</v>
      </c>
      <c r="C493">
        <v>2.645</v>
      </c>
      <c r="D493">
        <v>2.72</v>
      </c>
      <c r="E493">
        <v>2.845</v>
      </c>
      <c r="F493">
        <v>3.02</v>
      </c>
      <c r="G493">
        <v>3.145</v>
      </c>
      <c r="H493">
        <v>2.93</v>
      </c>
      <c r="I493">
        <v>3.375</v>
      </c>
      <c r="J493">
        <v>3.49</v>
      </c>
      <c r="K493">
        <v>3.53</v>
      </c>
      <c r="L493">
        <v>3.575</v>
      </c>
      <c r="M493">
        <v>3.655</v>
      </c>
      <c r="N493">
        <v>3.7</v>
      </c>
      <c r="O493">
        <v>3.725</v>
      </c>
      <c r="P493">
        <v>3.745</v>
      </c>
      <c r="Q493">
        <v>3.755</v>
      </c>
      <c r="R493">
        <v>3.765</v>
      </c>
      <c r="S493">
        <v>3.765</v>
      </c>
    </row>
    <row r="494" spans="1:19" ht="12.75">
      <c r="A494" s="3">
        <v>39006</v>
      </c>
      <c r="B494">
        <v>2.59</v>
      </c>
      <c r="C494">
        <v>2.645</v>
      </c>
      <c r="D494">
        <v>2.715</v>
      </c>
      <c r="E494">
        <v>2.85</v>
      </c>
      <c r="F494">
        <v>3.025</v>
      </c>
      <c r="G494">
        <v>3.15</v>
      </c>
      <c r="H494">
        <v>2.93</v>
      </c>
      <c r="I494">
        <v>3.38</v>
      </c>
      <c r="J494">
        <v>3.495</v>
      </c>
      <c r="K494">
        <v>3.595</v>
      </c>
      <c r="L494">
        <v>3.585</v>
      </c>
      <c r="M494">
        <v>3.665</v>
      </c>
      <c r="N494">
        <v>3.71</v>
      </c>
      <c r="O494">
        <v>3.73</v>
      </c>
      <c r="P494">
        <v>3.75</v>
      </c>
      <c r="Q494">
        <v>3.76</v>
      </c>
      <c r="R494">
        <v>3.77</v>
      </c>
      <c r="S494">
        <v>3.775</v>
      </c>
    </row>
    <row r="495" spans="1:19" ht="12.75">
      <c r="A495" s="3">
        <v>39007</v>
      </c>
      <c r="B495">
        <v>2.6</v>
      </c>
      <c r="C495">
        <v>2.65</v>
      </c>
      <c r="D495">
        <v>2.73</v>
      </c>
      <c r="E495">
        <v>2.845</v>
      </c>
      <c r="F495">
        <v>3.015</v>
      </c>
      <c r="G495">
        <v>3.145</v>
      </c>
      <c r="H495">
        <v>2.945</v>
      </c>
      <c r="I495">
        <v>3.365</v>
      </c>
      <c r="J495">
        <v>3.475</v>
      </c>
      <c r="K495">
        <v>3.575</v>
      </c>
      <c r="L495">
        <v>3.56</v>
      </c>
      <c r="M495">
        <v>3.63</v>
      </c>
      <c r="N495">
        <v>3.675</v>
      </c>
      <c r="O495">
        <v>3.695</v>
      </c>
      <c r="P495">
        <v>3.715</v>
      </c>
      <c r="Q495">
        <v>3.725</v>
      </c>
      <c r="R495">
        <v>3.735</v>
      </c>
      <c r="S495">
        <v>3.735</v>
      </c>
    </row>
    <row r="496" spans="1:19" ht="12.75">
      <c r="A496" s="3">
        <v>39008</v>
      </c>
      <c r="B496">
        <v>2.6</v>
      </c>
      <c r="C496">
        <v>2.66</v>
      </c>
      <c r="D496">
        <v>2.74</v>
      </c>
      <c r="E496">
        <v>2.855</v>
      </c>
      <c r="F496">
        <v>3.03</v>
      </c>
      <c r="G496">
        <v>3.155</v>
      </c>
      <c r="H496">
        <v>2.95</v>
      </c>
      <c r="I496">
        <v>3.365</v>
      </c>
      <c r="J496">
        <v>3.47</v>
      </c>
      <c r="K496">
        <v>3.57</v>
      </c>
      <c r="L496">
        <v>3.56</v>
      </c>
      <c r="M496">
        <v>3.63</v>
      </c>
      <c r="N496">
        <v>3.675</v>
      </c>
      <c r="O496">
        <v>3.695</v>
      </c>
      <c r="P496">
        <v>3.715</v>
      </c>
      <c r="Q496">
        <v>3.72</v>
      </c>
      <c r="R496">
        <v>3.73</v>
      </c>
      <c r="S496">
        <v>3.73</v>
      </c>
    </row>
    <row r="497" spans="1:19" ht="12.75">
      <c r="A497" s="3">
        <v>39009</v>
      </c>
      <c r="B497">
        <v>2.62</v>
      </c>
      <c r="C497">
        <v>2.66</v>
      </c>
      <c r="D497">
        <v>2.74</v>
      </c>
      <c r="E497">
        <v>2.865</v>
      </c>
      <c r="F497">
        <v>3.04</v>
      </c>
      <c r="G497">
        <v>3.165</v>
      </c>
      <c r="H497">
        <v>2.95</v>
      </c>
      <c r="I497">
        <v>3.38</v>
      </c>
      <c r="J497">
        <v>3.495</v>
      </c>
      <c r="K497">
        <v>3.595</v>
      </c>
      <c r="L497">
        <v>3.585</v>
      </c>
      <c r="M497">
        <v>3.665</v>
      </c>
      <c r="N497">
        <v>3.715</v>
      </c>
      <c r="O497">
        <v>3.73</v>
      </c>
      <c r="P497">
        <v>3.755</v>
      </c>
      <c r="Q497">
        <v>3.765</v>
      </c>
      <c r="R497">
        <v>3.775</v>
      </c>
      <c r="S497">
        <v>3.78</v>
      </c>
    </row>
    <row r="498" spans="1:19" ht="12.75">
      <c r="A498" s="3">
        <v>39010</v>
      </c>
      <c r="B498">
        <v>2.61</v>
      </c>
      <c r="C498">
        <v>2.665</v>
      </c>
      <c r="D498">
        <v>2.74</v>
      </c>
      <c r="E498">
        <v>2.865</v>
      </c>
      <c r="F498">
        <v>3.035</v>
      </c>
      <c r="G498">
        <v>3.17</v>
      </c>
      <c r="H498">
        <v>2.92</v>
      </c>
      <c r="I498">
        <v>3.395</v>
      </c>
      <c r="J498">
        <v>3.51</v>
      </c>
      <c r="K498">
        <v>3.465</v>
      </c>
      <c r="L498">
        <v>3.595</v>
      </c>
      <c r="M498">
        <v>3.67</v>
      </c>
      <c r="N498">
        <v>3.72</v>
      </c>
      <c r="O498">
        <v>3.735</v>
      </c>
      <c r="P498">
        <v>3.76</v>
      </c>
      <c r="Q498">
        <v>3.77</v>
      </c>
      <c r="R498">
        <v>3.78</v>
      </c>
      <c r="S498">
        <v>3.785</v>
      </c>
    </row>
    <row r="499" spans="1:19" ht="12.75">
      <c r="A499" s="3">
        <v>39013</v>
      </c>
      <c r="B499">
        <v>2.615</v>
      </c>
      <c r="C499">
        <v>2.675</v>
      </c>
      <c r="D499">
        <v>2.745</v>
      </c>
      <c r="E499">
        <v>2.88</v>
      </c>
      <c r="F499">
        <v>3.05</v>
      </c>
      <c r="G499">
        <v>3.18</v>
      </c>
      <c r="H499">
        <v>2.92</v>
      </c>
      <c r="I499">
        <v>3.42</v>
      </c>
      <c r="J499">
        <v>3.535</v>
      </c>
      <c r="K499">
        <v>3.635</v>
      </c>
      <c r="L499">
        <v>3.625</v>
      </c>
      <c r="M499">
        <v>3.7</v>
      </c>
      <c r="N499">
        <v>3.75</v>
      </c>
      <c r="O499">
        <v>3.77</v>
      </c>
      <c r="P499">
        <v>3.795</v>
      </c>
      <c r="Q499">
        <v>3.805</v>
      </c>
      <c r="R499">
        <v>3.815</v>
      </c>
      <c r="S499">
        <v>3.82</v>
      </c>
    </row>
    <row r="500" spans="1:19" ht="12.75">
      <c r="A500" s="3">
        <v>39014</v>
      </c>
      <c r="B500">
        <v>2.625</v>
      </c>
      <c r="C500">
        <v>2.68</v>
      </c>
      <c r="D500">
        <v>2.745</v>
      </c>
      <c r="E500">
        <v>2.88</v>
      </c>
      <c r="F500">
        <v>3.05</v>
      </c>
      <c r="G500">
        <v>3.18</v>
      </c>
      <c r="H500">
        <v>2.93</v>
      </c>
      <c r="I500">
        <v>3.42</v>
      </c>
      <c r="J500">
        <v>3.54</v>
      </c>
      <c r="K500">
        <v>3.64</v>
      </c>
      <c r="L500">
        <v>3.63</v>
      </c>
      <c r="M500">
        <v>3.71</v>
      </c>
      <c r="N500">
        <v>3.76</v>
      </c>
      <c r="O500">
        <v>3.775</v>
      </c>
      <c r="P500">
        <v>3.8</v>
      </c>
      <c r="Q500">
        <v>3.81</v>
      </c>
      <c r="R500">
        <v>3.825</v>
      </c>
      <c r="S500">
        <v>3.83</v>
      </c>
    </row>
    <row r="501" spans="1:19" ht="12.75">
      <c r="A501" s="3">
        <v>39015</v>
      </c>
      <c r="B501">
        <v>2.635</v>
      </c>
      <c r="C501">
        <v>2.69</v>
      </c>
      <c r="D501">
        <v>2.755</v>
      </c>
      <c r="E501">
        <v>2.885</v>
      </c>
      <c r="F501">
        <v>3.055</v>
      </c>
      <c r="G501">
        <v>3.19</v>
      </c>
      <c r="H501">
        <v>2.935</v>
      </c>
      <c r="I501">
        <v>3.44</v>
      </c>
      <c r="J501">
        <v>3.55</v>
      </c>
      <c r="K501">
        <v>3.6</v>
      </c>
      <c r="L501">
        <v>3.645</v>
      </c>
      <c r="M501">
        <v>3.725</v>
      </c>
      <c r="N501">
        <v>3.775</v>
      </c>
      <c r="O501">
        <v>3.795</v>
      </c>
      <c r="P501">
        <v>3.815</v>
      </c>
      <c r="Q501">
        <v>3.825</v>
      </c>
      <c r="R501">
        <v>3.835</v>
      </c>
      <c r="S501">
        <v>3.84</v>
      </c>
    </row>
    <row r="502" spans="1:19" ht="12.75">
      <c r="A502" s="3">
        <v>39016</v>
      </c>
      <c r="B502">
        <v>2.65</v>
      </c>
      <c r="C502">
        <v>2.695</v>
      </c>
      <c r="D502">
        <v>2.76</v>
      </c>
      <c r="E502">
        <v>2.88</v>
      </c>
      <c r="F502">
        <v>3.045</v>
      </c>
      <c r="G502">
        <v>3.17</v>
      </c>
      <c r="H502">
        <v>2.925</v>
      </c>
      <c r="I502">
        <v>3.4</v>
      </c>
      <c r="J502">
        <v>3.515</v>
      </c>
      <c r="K502">
        <v>3.615</v>
      </c>
      <c r="L502">
        <v>3.61</v>
      </c>
      <c r="M502">
        <v>3.69</v>
      </c>
      <c r="N502">
        <v>3.735</v>
      </c>
      <c r="O502">
        <v>3.755</v>
      </c>
      <c r="P502">
        <v>3.78</v>
      </c>
      <c r="Q502">
        <v>3.79</v>
      </c>
      <c r="R502">
        <v>3.8</v>
      </c>
      <c r="S502">
        <v>3.81</v>
      </c>
    </row>
    <row r="503" spans="1:19" ht="12.75">
      <c r="A503" s="3">
        <v>39017</v>
      </c>
      <c r="B503">
        <v>2.71</v>
      </c>
      <c r="C503">
        <v>2.705</v>
      </c>
      <c r="D503">
        <v>2.76</v>
      </c>
      <c r="E503">
        <v>2.875</v>
      </c>
      <c r="F503">
        <v>3.035</v>
      </c>
      <c r="G503">
        <v>3.17</v>
      </c>
      <c r="H503">
        <v>2.92</v>
      </c>
      <c r="I503">
        <v>3.385</v>
      </c>
      <c r="J503">
        <v>3.5</v>
      </c>
      <c r="K503">
        <v>3.455</v>
      </c>
      <c r="L503">
        <v>3.575</v>
      </c>
      <c r="M503">
        <v>3.64</v>
      </c>
      <c r="N503">
        <v>3.68</v>
      </c>
      <c r="O503">
        <v>3.69</v>
      </c>
      <c r="P503">
        <v>3.71</v>
      </c>
      <c r="Q503">
        <v>3.72</v>
      </c>
      <c r="R503">
        <v>3.735</v>
      </c>
      <c r="S503">
        <v>3.74</v>
      </c>
    </row>
    <row r="504" spans="1:19" ht="12.75">
      <c r="A504" s="3">
        <v>39020</v>
      </c>
      <c r="B504">
        <v>2.75</v>
      </c>
      <c r="C504">
        <v>2.72</v>
      </c>
      <c r="D504">
        <v>2.77</v>
      </c>
      <c r="E504">
        <v>2.88</v>
      </c>
      <c r="F504">
        <v>3.045</v>
      </c>
      <c r="G504">
        <v>3.17</v>
      </c>
      <c r="H504">
        <v>2.925</v>
      </c>
      <c r="I504">
        <v>3.375</v>
      </c>
      <c r="J504">
        <v>3.49</v>
      </c>
      <c r="K504">
        <v>3.45</v>
      </c>
      <c r="L504">
        <v>3.57</v>
      </c>
      <c r="M504">
        <v>3.625</v>
      </c>
      <c r="N504">
        <v>3.66</v>
      </c>
      <c r="O504">
        <v>3.67</v>
      </c>
      <c r="P504">
        <v>3.685</v>
      </c>
      <c r="Q504">
        <v>3.695</v>
      </c>
      <c r="R504">
        <v>3.71</v>
      </c>
      <c r="S504">
        <v>3.715</v>
      </c>
    </row>
    <row r="505" spans="1:19" ht="12.75">
      <c r="A505" s="3">
        <v>39021</v>
      </c>
      <c r="B505">
        <v>2.72</v>
      </c>
      <c r="C505">
        <v>2.72</v>
      </c>
      <c r="D505">
        <v>2.765</v>
      </c>
      <c r="E505">
        <v>2.88</v>
      </c>
      <c r="F505">
        <v>3.04</v>
      </c>
      <c r="G505">
        <v>3.16</v>
      </c>
      <c r="H505">
        <v>2.93</v>
      </c>
      <c r="I505">
        <v>3.37</v>
      </c>
      <c r="J505">
        <v>3.48</v>
      </c>
      <c r="K505">
        <v>3.575</v>
      </c>
      <c r="L505">
        <v>3.55</v>
      </c>
      <c r="M505">
        <v>3.605</v>
      </c>
      <c r="N505">
        <v>3.635</v>
      </c>
      <c r="O505">
        <v>3.65</v>
      </c>
      <c r="P505">
        <v>3.655</v>
      </c>
      <c r="Q505">
        <v>3.665</v>
      </c>
      <c r="R505">
        <v>3.675</v>
      </c>
      <c r="S505">
        <v>3.68</v>
      </c>
    </row>
    <row r="506" spans="1:19" ht="12.75">
      <c r="A506" s="3">
        <v>39022</v>
      </c>
      <c r="B506">
        <v>2.75</v>
      </c>
      <c r="C506">
        <v>2.72</v>
      </c>
      <c r="D506">
        <v>2.775</v>
      </c>
      <c r="E506">
        <v>2.875</v>
      </c>
      <c r="F506">
        <v>3.035</v>
      </c>
      <c r="G506">
        <v>3.15</v>
      </c>
      <c r="H506">
        <v>2.935</v>
      </c>
      <c r="I506">
        <v>3.325</v>
      </c>
      <c r="J506">
        <v>3.425</v>
      </c>
      <c r="K506">
        <v>3.525</v>
      </c>
      <c r="L506">
        <v>3.49</v>
      </c>
      <c r="M506">
        <v>3.55</v>
      </c>
      <c r="N506">
        <v>3.585</v>
      </c>
      <c r="O506">
        <v>3.6</v>
      </c>
      <c r="P506">
        <v>3.615</v>
      </c>
      <c r="Q506">
        <v>3.625</v>
      </c>
      <c r="R506">
        <v>3.635</v>
      </c>
      <c r="S506">
        <v>3.64</v>
      </c>
    </row>
    <row r="507" spans="1:19" ht="12.75">
      <c r="A507" s="3">
        <v>39023</v>
      </c>
      <c r="B507">
        <v>2.725</v>
      </c>
      <c r="C507">
        <v>2.77</v>
      </c>
      <c r="D507">
        <v>2.845</v>
      </c>
      <c r="E507">
        <v>2.875</v>
      </c>
      <c r="F507">
        <v>3.04</v>
      </c>
      <c r="G507">
        <v>3.16</v>
      </c>
      <c r="H507">
        <v>2.96</v>
      </c>
      <c r="I507">
        <v>3.38</v>
      </c>
      <c r="J507">
        <v>3.475</v>
      </c>
      <c r="K507">
        <v>3.515</v>
      </c>
      <c r="L507">
        <v>3.545</v>
      </c>
      <c r="M507">
        <v>3.6</v>
      </c>
      <c r="N507">
        <v>3.63</v>
      </c>
      <c r="O507">
        <v>3.64</v>
      </c>
      <c r="P507">
        <v>3.65</v>
      </c>
      <c r="Q507">
        <v>3.66</v>
      </c>
      <c r="R507">
        <v>3.67</v>
      </c>
      <c r="S507">
        <v>3.675</v>
      </c>
    </row>
    <row r="508" spans="1:19" ht="12.75">
      <c r="A508" s="3">
        <v>39024</v>
      </c>
      <c r="B508">
        <v>2.73</v>
      </c>
      <c r="C508">
        <v>2.78</v>
      </c>
      <c r="D508">
        <v>2.85</v>
      </c>
      <c r="E508">
        <v>2.875</v>
      </c>
      <c r="F508">
        <v>3.04</v>
      </c>
      <c r="G508">
        <v>3.15</v>
      </c>
      <c r="H508">
        <v>2.97</v>
      </c>
      <c r="I508">
        <v>3.37</v>
      </c>
      <c r="J508">
        <v>3.46</v>
      </c>
      <c r="K508">
        <v>3.425</v>
      </c>
      <c r="L508">
        <v>3.53</v>
      </c>
      <c r="M508">
        <v>3.585</v>
      </c>
      <c r="N508">
        <v>3.62</v>
      </c>
      <c r="O508">
        <v>3.63</v>
      </c>
      <c r="P508">
        <v>3.645</v>
      </c>
      <c r="Q508">
        <v>3.655</v>
      </c>
      <c r="R508">
        <v>3.665</v>
      </c>
      <c r="S508">
        <v>3.67</v>
      </c>
    </row>
    <row r="509" spans="1:19" ht="12.75">
      <c r="A509" s="3">
        <v>39027</v>
      </c>
      <c r="B509">
        <v>2.74</v>
      </c>
      <c r="C509">
        <v>2.785</v>
      </c>
      <c r="D509">
        <v>2.855</v>
      </c>
      <c r="E509">
        <v>2.9</v>
      </c>
      <c r="F509">
        <v>3.06</v>
      </c>
      <c r="G509">
        <v>3.185</v>
      </c>
      <c r="H509">
        <v>3.005</v>
      </c>
      <c r="I509">
        <v>3.415</v>
      </c>
      <c r="J509">
        <v>3.515</v>
      </c>
      <c r="K509">
        <v>3.615</v>
      </c>
      <c r="L509">
        <v>3.6</v>
      </c>
      <c r="M509">
        <v>3.66</v>
      </c>
      <c r="N509">
        <v>3.695</v>
      </c>
      <c r="O509">
        <v>3.705</v>
      </c>
      <c r="P509">
        <v>3.715</v>
      </c>
      <c r="Q509">
        <v>3.72</v>
      </c>
      <c r="R509">
        <v>3.73</v>
      </c>
      <c r="S509">
        <v>3.74</v>
      </c>
    </row>
    <row r="510" spans="1:19" ht="12.75">
      <c r="A510" s="3">
        <v>39028</v>
      </c>
      <c r="B510">
        <v>2.735</v>
      </c>
      <c r="C510">
        <v>2.785</v>
      </c>
      <c r="D510">
        <v>2.86</v>
      </c>
      <c r="E510">
        <v>2.89</v>
      </c>
      <c r="F510">
        <v>3.06</v>
      </c>
      <c r="G510">
        <v>3.175</v>
      </c>
      <c r="H510">
        <v>3.03</v>
      </c>
      <c r="I510">
        <v>3.395</v>
      </c>
      <c r="J510">
        <v>3.49</v>
      </c>
      <c r="K510">
        <v>3.59</v>
      </c>
      <c r="L510">
        <v>3.565</v>
      </c>
      <c r="M510">
        <v>3.62</v>
      </c>
      <c r="N510">
        <v>3.65</v>
      </c>
      <c r="O510">
        <v>3.655</v>
      </c>
      <c r="P510">
        <v>3.66</v>
      </c>
      <c r="Q510">
        <v>3.67</v>
      </c>
      <c r="R510">
        <v>3.68</v>
      </c>
      <c r="S510">
        <v>3.685</v>
      </c>
    </row>
    <row r="511" spans="1:19" ht="12.75">
      <c r="A511" s="3">
        <v>39029</v>
      </c>
      <c r="B511">
        <v>2.74</v>
      </c>
      <c r="C511">
        <v>2.785</v>
      </c>
      <c r="D511">
        <v>2.865</v>
      </c>
      <c r="E511">
        <v>2.9</v>
      </c>
      <c r="F511">
        <v>3.065</v>
      </c>
      <c r="G511">
        <v>3.185</v>
      </c>
      <c r="H511">
        <v>3.065</v>
      </c>
      <c r="I511">
        <v>3.405</v>
      </c>
      <c r="J511">
        <v>3.5</v>
      </c>
      <c r="K511">
        <v>3.595</v>
      </c>
      <c r="L511">
        <v>3.57</v>
      </c>
      <c r="M511">
        <v>3.625</v>
      </c>
      <c r="N511">
        <v>3.655</v>
      </c>
      <c r="O511">
        <v>3.66</v>
      </c>
      <c r="P511">
        <v>3.665</v>
      </c>
      <c r="Q511">
        <v>3.67</v>
      </c>
      <c r="R511">
        <v>3.68</v>
      </c>
      <c r="S511">
        <v>3.685</v>
      </c>
    </row>
    <row r="512" spans="1:19" ht="12.75">
      <c r="A512" s="3">
        <v>39030</v>
      </c>
      <c r="B512">
        <v>2.745</v>
      </c>
      <c r="C512">
        <v>2.79</v>
      </c>
      <c r="D512">
        <v>2.865</v>
      </c>
      <c r="E512">
        <v>2.9</v>
      </c>
      <c r="F512">
        <v>3.07</v>
      </c>
      <c r="G512">
        <v>3.19</v>
      </c>
      <c r="H512">
        <v>3.05</v>
      </c>
      <c r="I512">
        <v>3.415</v>
      </c>
      <c r="J512">
        <v>3.51</v>
      </c>
      <c r="K512">
        <v>3.605</v>
      </c>
      <c r="L512">
        <v>3.57</v>
      </c>
      <c r="M512">
        <v>3.62</v>
      </c>
      <c r="N512">
        <v>3.645</v>
      </c>
      <c r="O512">
        <v>3.65</v>
      </c>
      <c r="P512">
        <v>3.655</v>
      </c>
      <c r="Q512">
        <v>3.66</v>
      </c>
      <c r="R512">
        <v>3.665</v>
      </c>
      <c r="S512">
        <v>3.67</v>
      </c>
    </row>
    <row r="513" spans="1:19" ht="12.75">
      <c r="A513" s="3">
        <v>39031</v>
      </c>
      <c r="B513">
        <v>2.745</v>
      </c>
      <c r="C513">
        <v>2.795</v>
      </c>
      <c r="D513">
        <v>2.865</v>
      </c>
      <c r="E513">
        <v>2.905</v>
      </c>
      <c r="F513">
        <v>3.07</v>
      </c>
      <c r="G513">
        <v>3.18</v>
      </c>
      <c r="H513">
        <v>3.06</v>
      </c>
      <c r="I513">
        <v>3.4</v>
      </c>
      <c r="J513">
        <v>3.49</v>
      </c>
      <c r="K513">
        <v>3.52</v>
      </c>
      <c r="L513">
        <v>3.545</v>
      </c>
      <c r="M513">
        <v>3.59</v>
      </c>
      <c r="N513">
        <v>3.62</v>
      </c>
      <c r="O513">
        <v>3.63</v>
      </c>
      <c r="P513">
        <v>3.635</v>
      </c>
      <c r="Q513">
        <v>3.64</v>
      </c>
      <c r="R513">
        <v>3.645</v>
      </c>
      <c r="S513">
        <v>3.65</v>
      </c>
    </row>
    <row r="514" spans="1:19" ht="12.75">
      <c r="A514" s="3">
        <v>39034</v>
      </c>
      <c r="B514">
        <v>2.74</v>
      </c>
      <c r="C514">
        <v>2.785</v>
      </c>
      <c r="D514">
        <v>2.87</v>
      </c>
      <c r="E514">
        <v>2.91</v>
      </c>
      <c r="F514">
        <v>3.08</v>
      </c>
      <c r="G514">
        <v>3.185</v>
      </c>
      <c r="H514">
        <v>3.08</v>
      </c>
      <c r="I514">
        <v>3.41</v>
      </c>
      <c r="J514">
        <v>3.495</v>
      </c>
      <c r="K514">
        <v>3.595</v>
      </c>
      <c r="L514">
        <v>3.55</v>
      </c>
      <c r="M514">
        <v>3.595</v>
      </c>
      <c r="N514">
        <v>3.625</v>
      </c>
      <c r="O514">
        <v>3.635</v>
      </c>
      <c r="P514">
        <v>3.64</v>
      </c>
      <c r="Q514">
        <v>3.645</v>
      </c>
      <c r="R514">
        <v>3.65</v>
      </c>
      <c r="S514">
        <v>3.655</v>
      </c>
    </row>
    <row r="515" spans="1:19" ht="12.75">
      <c r="A515" s="3">
        <v>39035</v>
      </c>
      <c r="B515">
        <v>2.745</v>
      </c>
      <c r="C515">
        <v>2.79</v>
      </c>
      <c r="D515">
        <v>2.87</v>
      </c>
      <c r="E515">
        <v>2.915</v>
      </c>
      <c r="F515">
        <v>3.08</v>
      </c>
      <c r="G515">
        <v>3.19</v>
      </c>
      <c r="H515">
        <v>3.06</v>
      </c>
      <c r="I515">
        <v>3.41</v>
      </c>
      <c r="J515">
        <v>3.485</v>
      </c>
      <c r="K515">
        <v>3.45</v>
      </c>
      <c r="L515">
        <v>3.535</v>
      </c>
      <c r="M515">
        <v>3.57</v>
      </c>
      <c r="N515">
        <v>3.6</v>
      </c>
      <c r="O515">
        <v>3.605</v>
      </c>
      <c r="P515">
        <v>3.61</v>
      </c>
      <c r="Q515">
        <v>3.615</v>
      </c>
      <c r="R515">
        <v>3.62</v>
      </c>
      <c r="S515">
        <v>3.625</v>
      </c>
    </row>
    <row r="516" spans="1:19" ht="12.75">
      <c r="A516" s="3">
        <v>39036</v>
      </c>
      <c r="B516">
        <v>2.75</v>
      </c>
      <c r="C516">
        <v>2.79</v>
      </c>
      <c r="D516">
        <v>2.875</v>
      </c>
      <c r="E516">
        <v>2.92</v>
      </c>
      <c r="F516">
        <v>3.08</v>
      </c>
      <c r="G516">
        <v>3.19</v>
      </c>
      <c r="H516">
        <v>3.065</v>
      </c>
      <c r="I516">
        <v>3.405</v>
      </c>
      <c r="J516">
        <v>3.475</v>
      </c>
      <c r="K516">
        <v>3.575</v>
      </c>
      <c r="L516">
        <v>3.53</v>
      </c>
      <c r="M516">
        <v>3.565</v>
      </c>
      <c r="N516">
        <v>3.595</v>
      </c>
      <c r="O516">
        <v>3.6</v>
      </c>
      <c r="P516">
        <v>3.605</v>
      </c>
      <c r="Q516">
        <v>3.61</v>
      </c>
      <c r="R516">
        <v>3.615</v>
      </c>
      <c r="S516">
        <v>3.62</v>
      </c>
    </row>
    <row r="517" spans="1:19" ht="12.75">
      <c r="A517" s="3">
        <v>39037</v>
      </c>
      <c r="B517">
        <v>2.745</v>
      </c>
      <c r="C517">
        <v>2.795</v>
      </c>
      <c r="D517">
        <v>2.88</v>
      </c>
      <c r="E517">
        <v>2.925</v>
      </c>
      <c r="F517">
        <v>3.08</v>
      </c>
      <c r="G517">
        <v>3.195</v>
      </c>
      <c r="H517">
        <v>3.06</v>
      </c>
      <c r="I517">
        <v>3.42</v>
      </c>
      <c r="J517">
        <v>3.495</v>
      </c>
      <c r="K517">
        <v>3.46</v>
      </c>
      <c r="L517">
        <v>3.54</v>
      </c>
      <c r="M517">
        <v>3.565</v>
      </c>
      <c r="N517">
        <v>3.58</v>
      </c>
      <c r="O517">
        <v>3.58</v>
      </c>
      <c r="P517">
        <v>3.58</v>
      </c>
      <c r="Q517">
        <v>3.58</v>
      </c>
      <c r="R517">
        <v>3.575</v>
      </c>
      <c r="S517">
        <v>3.565</v>
      </c>
    </row>
    <row r="518" spans="1:19" ht="12.75">
      <c r="A518" s="3">
        <v>39038</v>
      </c>
      <c r="B518">
        <v>2.75</v>
      </c>
      <c r="C518">
        <v>2.8</v>
      </c>
      <c r="D518">
        <v>2.885</v>
      </c>
      <c r="E518">
        <v>2.93</v>
      </c>
      <c r="F518">
        <v>3.085</v>
      </c>
      <c r="G518">
        <v>3.205</v>
      </c>
      <c r="H518">
        <v>3.07</v>
      </c>
      <c r="I518">
        <v>3.42</v>
      </c>
      <c r="J518">
        <v>3.49</v>
      </c>
      <c r="K518">
        <v>3.595</v>
      </c>
      <c r="L518">
        <v>3.54</v>
      </c>
      <c r="M518">
        <v>3.57</v>
      </c>
      <c r="N518">
        <v>3.585</v>
      </c>
      <c r="O518">
        <v>3.585</v>
      </c>
      <c r="P518">
        <v>3.585</v>
      </c>
      <c r="Q518">
        <v>3.58</v>
      </c>
      <c r="R518">
        <v>3.575</v>
      </c>
      <c r="S518">
        <v>3.56</v>
      </c>
    </row>
    <row r="519" spans="1:19" ht="12.75">
      <c r="A519" s="3">
        <v>39041</v>
      </c>
      <c r="B519">
        <v>2.74</v>
      </c>
      <c r="C519">
        <v>2.8</v>
      </c>
      <c r="D519">
        <v>2.89</v>
      </c>
      <c r="E519">
        <v>2.93</v>
      </c>
      <c r="F519">
        <v>3.09</v>
      </c>
      <c r="G519">
        <v>3.2</v>
      </c>
      <c r="H519">
        <v>3.06</v>
      </c>
      <c r="I519">
        <v>3.405</v>
      </c>
      <c r="J519">
        <v>3.48</v>
      </c>
      <c r="K519">
        <v>3.515</v>
      </c>
      <c r="L519">
        <v>3.53</v>
      </c>
      <c r="M519">
        <v>3.56</v>
      </c>
      <c r="N519">
        <v>3.58</v>
      </c>
      <c r="O519">
        <v>3.58</v>
      </c>
      <c r="P519">
        <v>3.58</v>
      </c>
      <c r="Q519">
        <v>3.58</v>
      </c>
      <c r="R519">
        <v>3.575</v>
      </c>
      <c r="S519">
        <v>3.56</v>
      </c>
    </row>
    <row r="520" spans="1:19" ht="12.75">
      <c r="A520" s="3">
        <v>39042</v>
      </c>
      <c r="B520">
        <v>2.76</v>
      </c>
      <c r="C520">
        <v>2.8</v>
      </c>
      <c r="D520">
        <v>2.885</v>
      </c>
      <c r="E520">
        <v>2.935</v>
      </c>
      <c r="F520">
        <v>3.09</v>
      </c>
      <c r="G520">
        <v>3.2</v>
      </c>
      <c r="H520">
        <v>3.045</v>
      </c>
      <c r="I520">
        <v>3.4</v>
      </c>
      <c r="J520">
        <v>3.475</v>
      </c>
      <c r="K520">
        <v>3.575</v>
      </c>
      <c r="L520">
        <v>3.52</v>
      </c>
      <c r="M520">
        <v>3.545</v>
      </c>
      <c r="N520">
        <v>3.565</v>
      </c>
      <c r="O520">
        <v>3.565</v>
      </c>
      <c r="P520">
        <v>3.56</v>
      </c>
      <c r="Q520">
        <v>3.555</v>
      </c>
      <c r="R520">
        <v>3.55</v>
      </c>
      <c r="S520">
        <v>3.525</v>
      </c>
    </row>
    <row r="521" spans="1:19" ht="12.75">
      <c r="A521" s="3">
        <v>39043</v>
      </c>
      <c r="B521">
        <v>2.76</v>
      </c>
      <c r="C521">
        <v>2.805</v>
      </c>
      <c r="D521">
        <v>2.885</v>
      </c>
      <c r="E521">
        <v>2.935</v>
      </c>
      <c r="F521">
        <v>3.09</v>
      </c>
      <c r="G521">
        <v>3.21</v>
      </c>
      <c r="H521">
        <v>3.08</v>
      </c>
      <c r="I521">
        <v>3.43</v>
      </c>
      <c r="J521">
        <v>3.49</v>
      </c>
      <c r="K521">
        <v>3.585</v>
      </c>
      <c r="L521">
        <v>3.54</v>
      </c>
      <c r="M521">
        <v>3.565</v>
      </c>
      <c r="N521">
        <v>3.58</v>
      </c>
      <c r="O521">
        <v>3.58</v>
      </c>
      <c r="P521">
        <v>3.575</v>
      </c>
      <c r="Q521">
        <v>3.575</v>
      </c>
      <c r="R521">
        <v>3.565</v>
      </c>
      <c r="S521">
        <v>3.53</v>
      </c>
    </row>
    <row r="522" spans="1:19" ht="12.75">
      <c r="A522" s="3">
        <v>39044</v>
      </c>
      <c r="B522">
        <v>2.77</v>
      </c>
      <c r="C522">
        <v>2.835</v>
      </c>
      <c r="D522">
        <v>2.895</v>
      </c>
      <c r="E522">
        <v>2.945</v>
      </c>
      <c r="F522">
        <v>3.1</v>
      </c>
      <c r="G522">
        <v>3.22</v>
      </c>
      <c r="H522">
        <v>3.09</v>
      </c>
      <c r="I522">
        <v>3.445</v>
      </c>
      <c r="J522">
        <v>3.51</v>
      </c>
      <c r="K522">
        <v>3.61</v>
      </c>
      <c r="L522">
        <v>3.565</v>
      </c>
      <c r="M522">
        <v>3.59</v>
      </c>
      <c r="N522">
        <v>3.61</v>
      </c>
      <c r="O522">
        <v>3.6</v>
      </c>
      <c r="P522">
        <v>3.6</v>
      </c>
      <c r="Q522">
        <v>3.595</v>
      </c>
      <c r="R522">
        <v>3.585</v>
      </c>
      <c r="S522">
        <v>3.545</v>
      </c>
    </row>
    <row r="523" spans="1:19" ht="12.75">
      <c r="A523" s="3">
        <v>39045</v>
      </c>
      <c r="B523">
        <v>2.775</v>
      </c>
      <c r="C523">
        <v>2.84</v>
      </c>
      <c r="D523">
        <v>2.895</v>
      </c>
      <c r="E523">
        <v>2.95</v>
      </c>
      <c r="F523">
        <v>3.1</v>
      </c>
      <c r="G523">
        <v>3.22</v>
      </c>
      <c r="H523">
        <v>3.115</v>
      </c>
      <c r="I523">
        <v>3.425</v>
      </c>
      <c r="J523">
        <v>3.495</v>
      </c>
      <c r="K523">
        <v>3.59</v>
      </c>
      <c r="L523">
        <v>3.54</v>
      </c>
      <c r="M523">
        <v>3.555</v>
      </c>
      <c r="N523">
        <v>3.575</v>
      </c>
      <c r="O523">
        <v>3.565</v>
      </c>
      <c r="P523">
        <v>3.56</v>
      </c>
      <c r="Q523">
        <v>3.555</v>
      </c>
      <c r="R523">
        <v>3.555</v>
      </c>
      <c r="S523">
        <v>3.51</v>
      </c>
    </row>
    <row r="524" spans="1:19" ht="12.75">
      <c r="A524" s="3">
        <v>39048</v>
      </c>
      <c r="B524">
        <v>2.78</v>
      </c>
      <c r="C524">
        <v>2.835</v>
      </c>
      <c r="D524">
        <v>2.9</v>
      </c>
      <c r="E524">
        <v>2.95</v>
      </c>
      <c r="F524">
        <v>3.1</v>
      </c>
      <c r="G524">
        <v>3.215</v>
      </c>
      <c r="H524">
        <v>3.12</v>
      </c>
      <c r="I524">
        <v>3.445</v>
      </c>
      <c r="J524">
        <v>3.51</v>
      </c>
      <c r="K524">
        <v>3.49</v>
      </c>
      <c r="L524">
        <v>3.56</v>
      </c>
      <c r="M524">
        <v>3.585</v>
      </c>
      <c r="N524">
        <v>3.605</v>
      </c>
      <c r="O524">
        <v>3.605</v>
      </c>
      <c r="P524">
        <v>3.605</v>
      </c>
      <c r="Q524">
        <v>3.6</v>
      </c>
      <c r="R524">
        <v>3.59</v>
      </c>
      <c r="S524">
        <v>3.555</v>
      </c>
    </row>
    <row r="525" spans="1:19" ht="12.75">
      <c r="A525" s="3">
        <v>39049</v>
      </c>
      <c r="B525">
        <v>2.77</v>
      </c>
      <c r="C525">
        <v>2.845</v>
      </c>
      <c r="D525">
        <v>2.89</v>
      </c>
      <c r="E525">
        <v>2.95</v>
      </c>
      <c r="F525">
        <v>3.095</v>
      </c>
      <c r="G525">
        <v>3.205</v>
      </c>
      <c r="H525">
        <v>3.13</v>
      </c>
      <c r="I525">
        <v>3.42</v>
      </c>
      <c r="J525">
        <v>3.48</v>
      </c>
      <c r="K525">
        <v>3.46</v>
      </c>
      <c r="L525">
        <v>3.53</v>
      </c>
      <c r="M525">
        <v>3.555</v>
      </c>
      <c r="N525">
        <v>3.575</v>
      </c>
      <c r="O525">
        <v>3.57</v>
      </c>
      <c r="P525">
        <v>3.58</v>
      </c>
      <c r="Q525">
        <v>3.58</v>
      </c>
      <c r="R525">
        <v>3.57</v>
      </c>
      <c r="S525">
        <v>3.54</v>
      </c>
    </row>
    <row r="526" spans="1:19" ht="12.75">
      <c r="A526" s="3">
        <v>39050</v>
      </c>
      <c r="B526">
        <v>2.77</v>
      </c>
      <c r="C526">
        <v>2.84</v>
      </c>
      <c r="D526">
        <v>2.9</v>
      </c>
      <c r="E526">
        <v>2.955</v>
      </c>
      <c r="F526">
        <v>3.105</v>
      </c>
      <c r="G526">
        <v>3.22</v>
      </c>
      <c r="H526">
        <v>3.105</v>
      </c>
      <c r="I526">
        <v>3.435</v>
      </c>
      <c r="J526">
        <v>3.495</v>
      </c>
      <c r="K526">
        <v>3.475</v>
      </c>
      <c r="L526">
        <v>3.55</v>
      </c>
      <c r="M526">
        <v>3.575</v>
      </c>
      <c r="N526">
        <v>3.595</v>
      </c>
      <c r="O526">
        <v>3.59</v>
      </c>
      <c r="P526">
        <v>3.59</v>
      </c>
      <c r="Q526">
        <v>3.59</v>
      </c>
      <c r="R526">
        <v>3.58</v>
      </c>
      <c r="S526">
        <v>3.55</v>
      </c>
    </row>
    <row r="527" spans="1:19" ht="12.75">
      <c r="A527" s="3">
        <v>39051</v>
      </c>
      <c r="B527">
        <v>2.77</v>
      </c>
      <c r="C527">
        <v>2.85</v>
      </c>
      <c r="D527">
        <v>2.9</v>
      </c>
      <c r="E527">
        <v>2.955</v>
      </c>
      <c r="F527">
        <v>3.105</v>
      </c>
      <c r="G527">
        <v>3.22</v>
      </c>
      <c r="H527">
        <v>3.11</v>
      </c>
      <c r="I527">
        <v>3.435</v>
      </c>
      <c r="J527">
        <v>3.495</v>
      </c>
      <c r="K527">
        <v>3.595</v>
      </c>
      <c r="L527">
        <v>3.55</v>
      </c>
      <c r="M527">
        <v>3.57</v>
      </c>
      <c r="N527">
        <v>3.59</v>
      </c>
      <c r="O527">
        <v>3.58</v>
      </c>
      <c r="P527">
        <v>3.575</v>
      </c>
      <c r="Q527">
        <v>3.575</v>
      </c>
      <c r="R527">
        <v>3.565</v>
      </c>
      <c r="S527">
        <v>3.535</v>
      </c>
    </row>
    <row r="528" spans="1:19" ht="12.75">
      <c r="A528" s="3">
        <v>39052</v>
      </c>
      <c r="B528">
        <v>2.77</v>
      </c>
      <c r="C528">
        <v>2.855</v>
      </c>
      <c r="D528">
        <v>2.905</v>
      </c>
      <c r="E528">
        <v>2.955</v>
      </c>
      <c r="F528">
        <v>3.115</v>
      </c>
      <c r="G528">
        <v>3.225</v>
      </c>
      <c r="H528">
        <v>3.105</v>
      </c>
      <c r="I528">
        <v>3.455</v>
      </c>
      <c r="J528">
        <v>3.525</v>
      </c>
      <c r="K528">
        <v>3.49</v>
      </c>
      <c r="L528">
        <v>3.56</v>
      </c>
      <c r="M528">
        <v>3.575</v>
      </c>
      <c r="N528">
        <v>3.59</v>
      </c>
      <c r="O528">
        <v>3.57</v>
      </c>
      <c r="P528">
        <v>3.56</v>
      </c>
      <c r="Q528">
        <v>3.555</v>
      </c>
      <c r="R528">
        <v>3.545</v>
      </c>
      <c r="S528">
        <v>3.51</v>
      </c>
    </row>
    <row r="529" spans="1:19" ht="12.75">
      <c r="A529" s="3">
        <v>39055</v>
      </c>
      <c r="B529">
        <v>2.78</v>
      </c>
      <c r="C529">
        <v>2.85</v>
      </c>
      <c r="D529">
        <v>2.91</v>
      </c>
      <c r="E529">
        <v>2.96</v>
      </c>
      <c r="F529">
        <v>3.105</v>
      </c>
      <c r="G529">
        <v>3.225</v>
      </c>
      <c r="H529">
        <v>3.115</v>
      </c>
      <c r="I529">
        <v>3.44</v>
      </c>
      <c r="J529">
        <v>3.51</v>
      </c>
      <c r="K529">
        <v>3.475</v>
      </c>
      <c r="L529">
        <v>3.56</v>
      </c>
      <c r="M529">
        <v>3.575</v>
      </c>
      <c r="N529">
        <v>3.59</v>
      </c>
      <c r="O529">
        <v>3.565</v>
      </c>
      <c r="P529">
        <v>3.555</v>
      </c>
      <c r="Q529">
        <v>3.555</v>
      </c>
      <c r="R529">
        <v>3.545</v>
      </c>
      <c r="S529">
        <v>3.515</v>
      </c>
    </row>
    <row r="530" spans="1:19" ht="12.75">
      <c r="A530" s="3">
        <v>39056</v>
      </c>
      <c r="B530">
        <v>2.78</v>
      </c>
      <c r="C530">
        <v>2.86</v>
      </c>
      <c r="D530">
        <v>2.905</v>
      </c>
      <c r="E530">
        <v>2.965</v>
      </c>
      <c r="F530">
        <v>3.105</v>
      </c>
      <c r="G530">
        <v>3.22</v>
      </c>
      <c r="H530">
        <v>3.12</v>
      </c>
      <c r="I530">
        <v>3.435</v>
      </c>
      <c r="J530">
        <v>3.505</v>
      </c>
      <c r="K530">
        <v>3.605</v>
      </c>
      <c r="L530">
        <v>3.545</v>
      </c>
      <c r="M530">
        <v>3.555</v>
      </c>
      <c r="N530">
        <v>3.565</v>
      </c>
      <c r="O530">
        <v>3.545</v>
      </c>
      <c r="P530">
        <v>3.53</v>
      </c>
      <c r="Q530">
        <v>3.53</v>
      </c>
      <c r="R530">
        <v>3.52</v>
      </c>
      <c r="S530">
        <v>3.49</v>
      </c>
    </row>
    <row r="531" spans="1:19" ht="12.75">
      <c r="A531" s="3">
        <v>39057</v>
      </c>
      <c r="B531">
        <v>2.77</v>
      </c>
      <c r="C531">
        <v>2.86</v>
      </c>
      <c r="D531">
        <v>2.9</v>
      </c>
      <c r="E531">
        <v>2.97</v>
      </c>
      <c r="F531">
        <v>3.105</v>
      </c>
      <c r="G531">
        <v>3.225</v>
      </c>
      <c r="H531">
        <v>3.135</v>
      </c>
      <c r="I531">
        <v>3.445</v>
      </c>
      <c r="J531">
        <v>3.51</v>
      </c>
      <c r="K531">
        <v>3.48</v>
      </c>
      <c r="L531">
        <v>3.55</v>
      </c>
      <c r="M531">
        <v>3.56</v>
      </c>
      <c r="N531">
        <v>3.57</v>
      </c>
      <c r="O531">
        <v>3.55</v>
      </c>
      <c r="P531">
        <v>3.535</v>
      </c>
      <c r="Q531">
        <v>3.525</v>
      </c>
      <c r="R531">
        <v>3.505</v>
      </c>
      <c r="S531">
        <v>3.475</v>
      </c>
    </row>
    <row r="532" spans="1:19" ht="12.75">
      <c r="A532" s="3">
        <v>39058</v>
      </c>
      <c r="B532">
        <v>2.77</v>
      </c>
      <c r="C532">
        <v>2.865</v>
      </c>
      <c r="D532">
        <v>2.91</v>
      </c>
      <c r="E532">
        <v>2.975</v>
      </c>
      <c r="F532">
        <v>3.115</v>
      </c>
      <c r="G532">
        <v>3.23</v>
      </c>
      <c r="H532">
        <v>3.14</v>
      </c>
      <c r="I532">
        <v>3.46</v>
      </c>
      <c r="J532">
        <v>3.525</v>
      </c>
      <c r="K532">
        <v>3.625</v>
      </c>
      <c r="L532">
        <v>3.565</v>
      </c>
      <c r="M532">
        <v>3.575</v>
      </c>
      <c r="N532">
        <v>3.585</v>
      </c>
      <c r="O532">
        <v>3.565</v>
      </c>
      <c r="P532">
        <v>3.55</v>
      </c>
      <c r="Q532">
        <v>3.54</v>
      </c>
      <c r="R532">
        <v>3.52</v>
      </c>
      <c r="S532">
        <v>3.49</v>
      </c>
    </row>
    <row r="533" spans="1:19" ht="12.75">
      <c r="A533" s="3">
        <v>39059</v>
      </c>
      <c r="B533">
        <v>2.78</v>
      </c>
      <c r="C533">
        <v>2.865</v>
      </c>
      <c r="D533">
        <v>2.915</v>
      </c>
      <c r="E533">
        <v>2.98</v>
      </c>
      <c r="F533">
        <v>3.135</v>
      </c>
      <c r="G533">
        <v>3.245</v>
      </c>
      <c r="H533">
        <v>3.13</v>
      </c>
      <c r="I533">
        <v>3.475</v>
      </c>
      <c r="J533">
        <v>3.555</v>
      </c>
      <c r="K533">
        <v>3.655</v>
      </c>
      <c r="L533">
        <v>3.585</v>
      </c>
      <c r="M533">
        <v>3.595</v>
      </c>
      <c r="N533">
        <v>3.6</v>
      </c>
      <c r="O533">
        <v>3.58</v>
      </c>
      <c r="P533">
        <v>3.565</v>
      </c>
      <c r="Q533">
        <v>3.55</v>
      </c>
      <c r="R533">
        <v>3.53</v>
      </c>
      <c r="S533">
        <v>3.5</v>
      </c>
    </row>
    <row r="534" spans="1:19" ht="12.75">
      <c r="A534" s="3">
        <v>39062</v>
      </c>
      <c r="B534">
        <v>2.79</v>
      </c>
      <c r="C534">
        <v>2.89</v>
      </c>
      <c r="D534">
        <v>2.93</v>
      </c>
      <c r="E534">
        <v>3.01</v>
      </c>
      <c r="F534">
        <v>3.14</v>
      </c>
      <c r="G534">
        <v>3.255</v>
      </c>
      <c r="H534">
        <v>3.135</v>
      </c>
      <c r="I534">
        <v>3.51</v>
      </c>
      <c r="J534">
        <v>3.595</v>
      </c>
      <c r="K534">
        <v>3.695</v>
      </c>
      <c r="L534">
        <v>3.635</v>
      </c>
      <c r="M534">
        <v>3.65</v>
      </c>
      <c r="N534">
        <v>3.655</v>
      </c>
      <c r="O534">
        <v>3.63</v>
      </c>
      <c r="P534">
        <v>3.62</v>
      </c>
      <c r="Q534">
        <v>3.61</v>
      </c>
      <c r="R534">
        <v>3.59</v>
      </c>
      <c r="S534">
        <v>3.555</v>
      </c>
    </row>
    <row r="535" spans="1:19" ht="12.75">
      <c r="A535" s="3">
        <v>39063</v>
      </c>
      <c r="B535">
        <v>2.795</v>
      </c>
      <c r="C535">
        <v>2.91</v>
      </c>
      <c r="D535">
        <v>2.96</v>
      </c>
      <c r="E535">
        <v>3.025</v>
      </c>
      <c r="F535">
        <v>3.16</v>
      </c>
      <c r="G535">
        <v>3.27</v>
      </c>
      <c r="H535">
        <v>3.15</v>
      </c>
      <c r="I535">
        <v>3.53</v>
      </c>
      <c r="J535">
        <v>3.615</v>
      </c>
      <c r="K535">
        <v>3.58</v>
      </c>
      <c r="L535">
        <v>3.655</v>
      </c>
      <c r="M535">
        <v>3.665</v>
      </c>
      <c r="N535">
        <v>3.67</v>
      </c>
      <c r="O535">
        <v>3.635</v>
      </c>
      <c r="P535">
        <v>3.625</v>
      </c>
      <c r="Q535">
        <v>3.61</v>
      </c>
      <c r="R535">
        <v>3.585</v>
      </c>
      <c r="S535">
        <v>3.545</v>
      </c>
    </row>
    <row r="536" spans="1:19" ht="12.75">
      <c r="A536" s="3">
        <v>39064</v>
      </c>
      <c r="B536">
        <v>2.78</v>
      </c>
      <c r="C536">
        <v>2.92</v>
      </c>
      <c r="D536">
        <v>2.945</v>
      </c>
      <c r="E536">
        <v>3.025</v>
      </c>
      <c r="F536">
        <v>3.17</v>
      </c>
      <c r="G536">
        <v>3.285</v>
      </c>
      <c r="H536">
        <v>3.14</v>
      </c>
      <c r="I536">
        <v>3.555</v>
      </c>
      <c r="J536">
        <v>3.64</v>
      </c>
      <c r="K536">
        <v>3.605</v>
      </c>
      <c r="L536">
        <v>3.67</v>
      </c>
      <c r="M536">
        <v>3.68</v>
      </c>
      <c r="N536">
        <v>3.68</v>
      </c>
      <c r="O536">
        <v>3.645</v>
      </c>
      <c r="P536">
        <v>3.625</v>
      </c>
      <c r="Q536">
        <v>3.61</v>
      </c>
      <c r="R536">
        <v>3.585</v>
      </c>
      <c r="S536">
        <v>3.55</v>
      </c>
    </row>
    <row r="537" spans="1:19" ht="12.75">
      <c r="A537" s="3">
        <v>39065</v>
      </c>
      <c r="B537">
        <v>2.77</v>
      </c>
      <c r="C537">
        <v>2.92</v>
      </c>
      <c r="D537">
        <v>2.95</v>
      </c>
      <c r="E537">
        <v>3.03</v>
      </c>
      <c r="F537">
        <v>3.175</v>
      </c>
      <c r="G537">
        <v>3.29</v>
      </c>
      <c r="H537">
        <v>3.14</v>
      </c>
      <c r="I537">
        <v>3.565</v>
      </c>
      <c r="J537">
        <v>3.66</v>
      </c>
      <c r="K537">
        <v>3.755</v>
      </c>
      <c r="L537">
        <v>3.69</v>
      </c>
      <c r="M537">
        <v>3.705</v>
      </c>
      <c r="N537">
        <v>3.72</v>
      </c>
      <c r="O537">
        <v>3.675</v>
      </c>
      <c r="P537">
        <v>3.66</v>
      </c>
      <c r="Q537">
        <v>3.655</v>
      </c>
      <c r="R537">
        <v>3.635</v>
      </c>
      <c r="S537">
        <v>3.605</v>
      </c>
    </row>
    <row r="538" spans="1:19" ht="12.75">
      <c r="A538" s="3">
        <v>39066</v>
      </c>
      <c r="B538">
        <v>2.78</v>
      </c>
      <c r="C538">
        <v>2.925</v>
      </c>
      <c r="D538">
        <v>2.95</v>
      </c>
      <c r="E538">
        <v>3.045</v>
      </c>
      <c r="F538">
        <v>3.175</v>
      </c>
      <c r="G538">
        <v>3.295</v>
      </c>
      <c r="H538">
        <v>3.14</v>
      </c>
      <c r="I538">
        <v>3.565</v>
      </c>
      <c r="J538">
        <v>3.64</v>
      </c>
      <c r="K538">
        <v>3.735</v>
      </c>
      <c r="L538">
        <v>3.67</v>
      </c>
      <c r="M538">
        <v>3.7</v>
      </c>
      <c r="N538">
        <v>3.705</v>
      </c>
      <c r="O538">
        <v>3.67</v>
      </c>
      <c r="P538">
        <v>3.67</v>
      </c>
      <c r="Q538">
        <v>3.66</v>
      </c>
      <c r="R538">
        <v>3.645</v>
      </c>
      <c r="S538">
        <v>3.62</v>
      </c>
    </row>
    <row r="539" spans="1:19" ht="12.75">
      <c r="A539" s="3">
        <v>39069</v>
      </c>
      <c r="B539">
        <v>2.78</v>
      </c>
      <c r="C539">
        <v>2.94</v>
      </c>
      <c r="D539">
        <v>2.96</v>
      </c>
      <c r="E539">
        <v>3.045</v>
      </c>
      <c r="F539">
        <v>3.185</v>
      </c>
      <c r="G539">
        <v>3.305</v>
      </c>
      <c r="H539">
        <v>3.145</v>
      </c>
      <c r="I539">
        <v>3.585</v>
      </c>
      <c r="J539">
        <v>3.68</v>
      </c>
      <c r="K539">
        <v>3.645</v>
      </c>
      <c r="L539">
        <v>3.72</v>
      </c>
      <c r="M539">
        <v>3.74</v>
      </c>
      <c r="N539">
        <v>3.75</v>
      </c>
      <c r="O539">
        <v>3.725</v>
      </c>
      <c r="P539">
        <v>3.71</v>
      </c>
      <c r="Q539">
        <v>3.705</v>
      </c>
      <c r="R539">
        <v>3.69</v>
      </c>
      <c r="S539">
        <v>3.665</v>
      </c>
    </row>
    <row r="540" spans="1:19" ht="12.75">
      <c r="A540" s="3">
        <v>39070</v>
      </c>
      <c r="B540">
        <v>2.78</v>
      </c>
      <c r="C540">
        <v>2.95</v>
      </c>
      <c r="D540">
        <v>2.96</v>
      </c>
      <c r="E540">
        <v>3.045</v>
      </c>
      <c r="F540">
        <v>3.185</v>
      </c>
      <c r="G540">
        <v>3.31</v>
      </c>
      <c r="H540">
        <v>3.15</v>
      </c>
      <c r="I540">
        <v>3.595</v>
      </c>
      <c r="J540">
        <v>3.68</v>
      </c>
      <c r="K540">
        <v>3.735</v>
      </c>
      <c r="L540">
        <v>3.73</v>
      </c>
      <c r="M540">
        <v>3.755</v>
      </c>
      <c r="N540">
        <v>3.765</v>
      </c>
      <c r="O540">
        <v>3.74</v>
      </c>
      <c r="P540">
        <v>3.73</v>
      </c>
      <c r="Q540">
        <v>3.725</v>
      </c>
      <c r="R540">
        <v>3.715</v>
      </c>
      <c r="S540">
        <v>3.685</v>
      </c>
    </row>
    <row r="541" spans="1:19" ht="12.75">
      <c r="A541" s="3">
        <v>39071</v>
      </c>
      <c r="B541">
        <v>2.78</v>
      </c>
      <c r="C541">
        <v>2.96</v>
      </c>
      <c r="D541">
        <v>2.96</v>
      </c>
      <c r="E541">
        <v>3.04</v>
      </c>
      <c r="F541">
        <v>3.185</v>
      </c>
      <c r="G541">
        <v>3.305</v>
      </c>
      <c r="H541">
        <v>3.14</v>
      </c>
      <c r="I541">
        <v>3.58</v>
      </c>
      <c r="J541">
        <v>3.665</v>
      </c>
      <c r="K541">
        <v>3.765</v>
      </c>
      <c r="L541">
        <v>3.715</v>
      </c>
      <c r="M541">
        <v>3.74</v>
      </c>
      <c r="N541">
        <v>3.75</v>
      </c>
      <c r="O541">
        <v>3.73</v>
      </c>
      <c r="P541">
        <v>3.72</v>
      </c>
      <c r="Q541">
        <v>3.715</v>
      </c>
      <c r="R541">
        <v>3.705</v>
      </c>
      <c r="S541">
        <v>3.67</v>
      </c>
    </row>
    <row r="542" spans="1:19" ht="12.75">
      <c r="A542" s="3">
        <v>39072</v>
      </c>
      <c r="B542">
        <v>2.97</v>
      </c>
      <c r="C542">
        <v>2.96</v>
      </c>
      <c r="D542">
        <v>3.045</v>
      </c>
      <c r="E542">
        <v>3.19</v>
      </c>
      <c r="F542">
        <v>3.315</v>
      </c>
      <c r="G542">
        <v>3.425</v>
      </c>
      <c r="H542">
        <v>3.135</v>
      </c>
      <c r="I542">
        <v>3.595</v>
      </c>
      <c r="J542">
        <v>3.685</v>
      </c>
      <c r="K542">
        <v>3.645</v>
      </c>
      <c r="L542">
        <v>3.735</v>
      </c>
      <c r="M542">
        <v>3.755</v>
      </c>
      <c r="N542">
        <v>3.765</v>
      </c>
      <c r="O542">
        <v>3.74</v>
      </c>
      <c r="P542">
        <v>3.725</v>
      </c>
      <c r="Q542">
        <v>3.72</v>
      </c>
      <c r="R542">
        <v>3.71</v>
      </c>
      <c r="S542">
        <v>3.67</v>
      </c>
    </row>
    <row r="543" spans="1:19" ht="12.75">
      <c r="A543" s="3">
        <v>39073</v>
      </c>
      <c r="B543">
        <v>2.97</v>
      </c>
      <c r="C543">
        <v>2.96</v>
      </c>
      <c r="D543">
        <v>3.04</v>
      </c>
      <c r="E543">
        <v>3.185</v>
      </c>
      <c r="F543">
        <v>3.315</v>
      </c>
      <c r="G543">
        <v>3.425</v>
      </c>
      <c r="H543">
        <v>3.12</v>
      </c>
      <c r="I543">
        <v>3.595</v>
      </c>
      <c r="J543">
        <v>3.69</v>
      </c>
      <c r="K543">
        <v>3.645</v>
      </c>
      <c r="L543">
        <v>3.74</v>
      </c>
      <c r="M543">
        <v>3.76</v>
      </c>
      <c r="N543">
        <v>3.77</v>
      </c>
      <c r="O543">
        <v>3.74</v>
      </c>
      <c r="P543">
        <v>3.725</v>
      </c>
      <c r="Q543">
        <v>3.72</v>
      </c>
      <c r="R543">
        <v>3.71</v>
      </c>
      <c r="S543">
        <v>3.67</v>
      </c>
    </row>
    <row r="544" spans="1:19" ht="12.75">
      <c r="A544" s="3">
        <v>39078</v>
      </c>
      <c r="B544">
        <v>2.965</v>
      </c>
      <c r="C544">
        <v>2.965</v>
      </c>
      <c r="D544">
        <v>3.055</v>
      </c>
      <c r="E544">
        <v>3.2</v>
      </c>
      <c r="F544">
        <v>3.335</v>
      </c>
      <c r="G544">
        <v>3.445</v>
      </c>
      <c r="H544">
        <v>3.12</v>
      </c>
      <c r="I544">
        <v>3.62</v>
      </c>
      <c r="J544">
        <v>3.715</v>
      </c>
      <c r="K544">
        <v>3.795</v>
      </c>
      <c r="L544">
        <v>3.77</v>
      </c>
      <c r="M544">
        <v>3.79</v>
      </c>
      <c r="N544">
        <v>3.8</v>
      </c>
      <c r="O544">
        <v>3.775</v>
      </c>
      <c r="P544">
        <v>3.76</v>
      </c>
      <c r="Q544">
        <v>3.75</v>
      </c>
      <c r="R544">
        <v>3.74</v>
      </c>
      <c r="S544">
        <v>3.7</v>
      </c>
    </row>
    <row r="545" spans="1:19" ht="12.75">
      <c r="A545" s="3">
        <v>39079</v>
      </c>
      <c r="B545">
        <v>2.975</v>
      </c>
      <c r="C545">
        <v>2.97</v>
      </c>
      <c r="D545">
        <v>3.065</v>
      </c>
      <c r="E545">
        <v>3.21</v>
      </c>
      <c r="F545">
        <v>3.335</v>
      </c>
      <c r="G545">
        <v>3.45</v>
      </c>
      <c r="H545">
        <v>3.12</v>
      </c>
      <c r="I545">
        <v>3.63</v>
      </c>
      <c r="J545">
        <v>3.735</v>
      </c>
      <c r="K545">
        <v>3.69</v>
      </c>
      <c r="L545">
        <v>3.79</v>
      </c>
      <c r="M545">
        <v>3.815</v>
      </c>
      <c r="N545">
        <v>3.835</v>
      </c>
      <c r="O545">
        <v>3.815</v>
      </c>
      <c r="P545">
        <v>3.805</v>
      </c>
      <c r="Q545">
        <v>3.795</v>
      </c>
      <c r="R545">
        <v>3.785</v>
      </c>
      <c r="S545">
        <v>3.745</v>
      </c>
    </row>
    <row r="546" spans="1:19" ht="12.75">
      <c r="A546" s="3">
        <v>39080</v>
      </c>
      <c r="B546">
        <v>2.97</v>
      </c>
      <c r="C546">
        <v>2.97</v>
      </c>
      <c r="D546">
        <v>3.065</v>
      </c>
      <c r="E546">
        <v>3.21</v>
      </c>
      <c r="F546">
        <v>3.34</v>
      </c>
      <c r="G546">
        <v>3.455</v>
      </c>
      <c r="H546">
        <v>3.135</v>
      </c>
      <c r="I546">
        <v>3.635</v>
      </c>
      <c r="J546">
        <v>3.73</v>
      </c>
      <c r="K546">
        <v>3.83</v>
      </c>
      <c r="L546">
        <v>3.79</v>
      </c>
      <c r="M546">
        <v>3.82</v>
      </c>
      <c r="N546">
        <v>3.835</v>
      </c>
      <c r="O546">
        <v>3.82</v>
      </c>
      <c r="P546">
        <v>3.81</v>
      </c>
      <c r="Q546">
        <v>3.805</v>
      </c>
      <c r="R546">
        <v>3.795</v>
      </c>
      <c r="S546">
        <v>3.76</v>
      </c>
    </row>
    <row r="547" spans="1:19" ht="12.75">
      <c r="A547" s="3">
        <v>39084</v>
      </c>
      <c r="B547">
        <v>2.98</v>
      </c>
      <c r="C547">
        <v>2.985</v>
      </c>
      <c r="D547">
        <v>3.07</v>
      </c>
      <c r="E547">
        <v>3.215</v>
      </c>
      <c r="F547">
        <v>3.34</v>
      </c>
      <c r="G547">
        <v>3.45</v>
      </c>
      <c r="H547">
        <v>3.14</v>
      </c>
      <c r="I547">
        <v>3.625</v>
      </c>
      <c r="J547">
        <v>3.72</v>
      </c>
      <c r="K547">
        <v>3.805</v>
      </c>
      <c r="L547">
        <v>3.775</v>
      </c>
      <c r="M547">
        <v>3.8</v>
      </c>
      <c r="N547">
        <v>3.815</v>
      </c>
      <c r="O547">
        <v>3.795</v>
      </c>
      <c r="P547">
        <v>3.79</v>
      </c>
      <c r="Q547">
        <v>3.785</v>
      </c>
      <c r="R547">
        <v>3.78</v>
      </c>
      <c r="S547">
        <v>3.735</v>
      </c>
    </row>
    <row r="548" spans="1:19" ht="12.75">
      <c r="A548" s="3">
        <v>39085</v>
      </c>
      <c r="B548">
        <v>2.99</v>
      </c>
      <c r="C548">
        <v>3.075</v>
      </c>
      <c r="D548">
        <v>3.16</v>
      </c>
      <c r="E548">
        <v>3.21</v>
      </c>
      <c r="F548">
        <v>3.34</v>
      </c>
      <c r="G548">
        <v>3.45</v>
      </c>
      <c r="H548">
        <v>3.135</v>
      </c>
      <c r="I548">
        <v>3.62</v>
      </c>
      <c r="J548">
        <v>3.715</v>
      </c>
      <c r="K548">
        <v>3.665</v>
      </c>
      <c r="L548">
        <v>3.765</v>
      </c>
      <c r="M548">
        <v>3.79</v>
      </c>
      <c r="N548">
        <v>3.805</v>
      </c>
      <c r="O548">
        <v>3.79</v>
      </c>
      <c r="P548">
        <v>3.785</v>
      </c>
      <c r="Q548">
        <v>3.78</v>
      </c>
      <c r="R548">
        <v>3.775</v>
      </c>
      <c r="S548">
        <v>3.73</v>
      </c>
    </row>
    <row r="549" spans="1:19" ht="12.75">
      <c r="A549" s="3">
        <v>39086</v>
      </c>
      <c r="B549">
        <v>3</v>
      </c>
      <c r="C549">
        <v>3.08</v>
      </c>
      <c r="D549">
        <v>3.16</v>
      </c>
      <c r="E549">
        <v>3.22</v>
      </c>
      <c r="F549">
        <v>3.335</v>
      </c>
      <c r="G549">
        <v>3.445</v>
      </c>
      <c r="H549">
        <v>3.14</v>
      </c>
      <c r="I549">
        <v>3.605</v>
      </c>
      <c r="J549">
        <v>3.705</v>
      </c>
      <c r="K549">
        <v>3.79</v>
      </c>
      <c r="L549">
        <v>3.76</v>
      </c>
      <c r="M549">
        <v>3.785</v>
      </c>
      <c r="N549">
        <v>3.8</v>
      </c>
      <c r="O549">
        <v>3.785</v>
      </c>
      <c r="P549">
        <v>3.785</v>
      </c>
      <c r="Q549">
        <v>3.78</v>
      </c>
      <c r="R549">
        <v>3.775</v>
      </c>
      <c r="S549">
        <v>3.735</v>
      </c>
    </row>
    <row r="550" spans="1:19" ht="12.75">
      <c r="A550" s="3">
        <v>39087</v>
      </c>
      <c r="B550">
        <v>2.99</v>
      </c>
      <c r="C550">
        <v>3.075</v>
      </c>
      <c r="D550">
        <v>3.145</v>
      </c>
      <c r="E550">
        <v>3.215</v>
      </c>
      <c r="F550">
        <v>3.34</v>
      </c>
      <c r="G550">
        <v>3.45</v>
      </c>
      <c r="H550">
        <v>3.135</v>
      </c>
      <c r="I550">
        <v>3.595</v>
      </c>
      <c r="J550">
        <v>3.69</v>
      </c>
      <c r="K550">
        <v>3.635</v>
      </c>
      <c r="L550">
        <v>3.74</v>
      </c>
      <c r="M550">
        <v>3.765</v>
      </c>
      <c r="N550">
        <v>3.78</v>
      </c>
      <c r="O550">
        <v>3.77</v>
      </c>
      <c r="P550">
        <v>3.77</v>
      </c>
      <c r="Q550">
        <v>3.765</v>
      </c>
      <c r="R550">
        <v>3.76</v>
      </c>
      <c r="S550">
        <v>3.715</v>
      </c>
    </row>
    <row r="551" spans="1:19" ht="12.75">
      <c r="A551" s="3">
        <v>39090</v>
      </c>
      <c r="B551">
        <v>2.99</v>
      </c>
      <c r="C551">
        <v>3.08</v>
      </c>
      <c r="D551">
        <v>3.16</v>
      </c>
      <c r="E551">
        <v>3.22</v>
      </c>
      <c r="F551">
        <v>3.35</v>
      </c>
      <c r="G551">
        <v>3.455</v>
      </c>
      <c r="H551">
        <v>3.14</v>
      </c>
      <c r="I551">
        <v>3.62</v>
      </c>
      <c r="J551">
        <v>3.725</v>
      </c>
      <c r="K551">
        <v>3.825</v>
      </c>
      <c r="L551">
        <v>3.78</v>
      </c>
      <c r="M551">
        <v>3.805</v>
      </c>
      <c r="N551">
        <v>3.825</v>
      </c>
      <c r="O551">
        <v>3.82</v>
      </c>
      <c r="P551">
        <v>3.82</v>
      </c>
      <c r="Q551">
        <v>3.815</v>
      </c>
      <c r="R551">
        <v>3.81</v>
      </c>
      <c r="S551">
        <v>3.77</v>
      </c>
    </row>
    <row r="552" spans="1:19" ht="12.75">
      <c r="A552" s="3">
        <v>39091</v>
      </c>
      <c r="B552">
        <v>2.995</v>
      </c>
      <c r="C552">
        <v>3.08</v>
      </c>
      <c r="D552">
        <v>3.16</v>
      </c>
      <c r="E552">
        <v>3.225</v>
      </c>
      <c r="F552">
        <v>3.355</v>
      </c>
      <c r="G552">
        <v>3.46</v>
      </c>
      <c r="H552">
        <v>3.15</v>
      </c>
      <c r="I552">
        <v>3.615</v>
      </c>
      <c r="J552">
        <v>3.715</v>
      </c>
      <c r="K552">
        <v>3.655</v>
      </c>
      <c r="L552">
        <v>3.77</v>
      </c>
      <c r="M552">
        <v>3.805</v>
      </c>
      <c r="N552">
        <v>3.825</v>
      </c>
      <c r="O552">
        <v>3.825</v>
      </c>
      <c r="P552">
        <v>3.83</v>
      </c>
      <c r="Q552">
        <v>3.83</v>
      </c>
      <c r="R552">
        <v>3.83</v>
      </c>
      <c r="S552">
        <v>3.795</v>
      </c>
    </row>
    <row r="553" spans="1:19" ht="12.75">
      <c r="A553" s="3">
        <v>39092</v>
      </c>
      <c r="B553">
        <v>3</v>
      </c>
      <c r="C553">
        <v>3.09</v>
      </c>
      <c r="D553">
        <v>3.165</v>
      </c>
      <c r="E553">
        <v>3.23</v>
      </c>
      <c r="F553">
        <v>3.36</v>
      </c>
      <c r="G553">
        <v>3.47</v>
      </c>
      <c r="H553">
        <v>3.16</v>
      </c>
      <c r="I553">
        <v>3.64</v>
      </c>
      <c r="J553">
        <v>3.74</v>
      </c>
      <c r="K553">
        <v>3.84</v>
      </c>
      <c r="L553">
        <v>3.8</v>
      </c>
      <c r="M553">
        <v>3.835</v>
      </c>
      <c r="N553">
        <v>3.855</v>
      </c>
      <c r="O553">
        <v>3.86</v>
      </c>
      <c r="P553">
        <v>3.865</v>
      </c>
      <c r="Q553">
        <v>3.865</v>
      </c>
      <c r="R553">
        <v>3.865</v>
      </c>
      <c r="S553">
        <v>3.84</v>
      </c>
    </row>
    <row r="554" spans="1:19" ht="12.75">
      <c r="A554" s="3">
        <v>39093</v>
      </c>
      <c r="B554">
        <v>2.995</v>
      </c>
      <c r="C554">
        <v>3.095</v>
      </c>
      <c r="D554">
        <v>3.165</v>
      </c>
      <c r="E554">
        <v>3.235</v>
      </c>
      <c r="F554">
        <v>3.36</v>
      </c>
      <c r="G554">
        <v>3.465</v>
      </c>
      <c r="H554">
        <v>3.155</v>
      </c>
      <c r="I554">
        <v>3.63</v>
      </c>
      <c r="J554">
        <v>3.73</v>
      </c>
      <c r="K554">
        <v>3.675</v>
      </c>
      <c r="L554">
        <v>3.785</v>
      </c>
      <c r="M554">
        <v>3.82</v>
      </c>
      <c r="N554">
        <v>3.845</v>
      </c>
      <c r="O554">
        <v>3.855</v>
      </c>
      <c r="P554">
        <v>3.86</v>
      </c>
      <c r="Q554">
        <v>3.86</v>
      </c>
      <c r="R554">
        <v>3.86</v>
      </c>
      <c r="S554">
        <v>3.835</v>
      </c>
    </row>
    <row r="555" spans="1:19" ht="12.75">
      <c r="A555" s="3">
        <v>39094</v>
      </c>
      <c r="B555">
        <v>3</v>
      </c>
      <c r="C555">
        <v>3.09</v>
      </c>
      <c r="D555">
        <v>3.165</v>
      </c>
      <c r="E555">
        <v>3.235</v>
      </c>
      <c r="F555">
        <v>3.365</v>
      </c>
      <c r="G555">
        <v>3.47</v>
      </c>
      <c r="H555">
        <v>3.165</v>
      </c>
      <c r="I555">
        <v>3.655</v>
      </c>
      <c r="J555">
        <v>3.755</v>
      </c>
      <c r="K555">
        <v>3.855</v>
      </c>
      <c r="L555">
        <v>3.82</v>
      </c>
      <c r="M555">
        <v>3.86</v>
      </c>
      <c r="N555">
        <v>3.895</v>
      </c>
      <c r="O555">
        <v>3.9</v>
      </c>
      <c r="P555">
        <v>3.905</v>
      </c>
      <c r="Q555">
        <v>3.905</v>
      </c>
      <c r="R555">
        <v>3.905</v>
      </c>
      <c r="S555">
        <v>3.885</v>
      </c>
    </row>
    <row r="556" spans="1:19" ht="12.75">
      <c r="A556" s="3">
        <v>39097</v>
      </c>
      <c r="B556">
        <v>2.99</v>
      </c>
      <c r="C556">
        <v>3.085</v>
      </c>
      <c r="D556">
        <v>3.165</v>
      </c>
      <c r="E556">
        <v>3.24</v>
      </c>
      <c r="F556">
        <v>3.37</v>
      </c>
      <c r="G556">
        <v>3.475</v>
      </c>
      <c r="H556">
        <v>3.16</v>
      </c>
      <c r="I556">
        <v>3.655</v>
      </c>
      <c r="J556">
        <v>3.765</v>
      </c>
      <c r="K556">
        <v>3.86</v>
      </c>
      <c r="L556">
        <v>3.83</v>
      </c>
      <c r="M556">
        <v>3.87</v>
      </c>
      <c r="N556">
        <v>3.9</v>
      </c>
      <c r="O556">
        <v>3.91</v>
      </c>
      <c r="P556">
        <v>3.915</v>
      </c>
      <c r="Q556">
        <v>3.915</v>
      </c>
      <c r="R556">
        <v>3.915</v>
      </c>
      <c r="S556">
        <v>3.895</v>
      </c>
    </row>
    <row r="557" spans="1:19" ht="12.75">
      <c r="A557" s="3">
        <v>39098</v>
      </c>
      <c r="B557">
        <v>2.98</v>
      </c>
      <c r="C557">
        <v>3.09</v>
      </c>
      <c r="D557">
        <v>3.17</v>
      </c>
      <c r="E557">
        <v>3.245</v>
      </c>
      <c r="F557">
        <v>3.375</v>
      </c>
      <c r="G557">
        <v>3.48</v>
      </c>
      <c r="H557">
        <v>3.165</v>
      </c>
      <c r="I557">
        <v>3.675</v>
      </c>
      <c r="J557">
        <v>3.79</v>
      </c>
      <c r="K557">
        <v>3.89</v>
      </c>
      <c r="L557">
        <v>3.85</v>
      </c>
      <c r="M557">
        <v>3.9</v>
      </c>
      <c r="N557">
        <v>3.925</v>
      </c>
      <c r="O557">
        <v>3.925</v>
      </c>
      <c r="P557">
        <v>3.925</v>
      </c>
      <c r="Q557">
        <v>3.92</v>
      </c>
      <c r="R557">
        <v>3.92</v>
      </c>
      <c r="S557">
        <v>3.9</v>
      </c>
    </row>
    <row r="558" spans="1:19" ht="12.75">
      <c r="A558" s="3">
        <v>39099</v>
      </c>
      <c r="B558">
        <v>2.995</v>
      </c>
      <c r="C558">
        <v>3.09</v>
      </c>
      <c r="D558">
        <v>3.18</v>
      </c>
      <c r="E558">
        <v>3.26</v>
      </c>
      <c r="F558">
        <v>3.375</v>
      </c>
      <c r="G558">
        <v>3.49</v>
      </c>
      <c r="H558">
        <v>3.165</v>
      </c>
      <c r="I558">
        <v>3.67</v>
      </c>
      <c r="J558">
        <v>3.78</v>
      </c>
      <c r="K558">
        <v>3.88</v>
      </c>
      <c r="L558">
        <v>3.84</v>
      </c>
      <c r="M558">
        <v>3.89</v>
      </c>
      <c r="N558">
        <v>3.915</v>
      </c>
      <c r="O558">
        <v>3.92</v>
      </c>
      <c r="P558">
        <v>3.92</v>
      </c>
      <c r="Q558">
        <v>3.92</v>
      </c>
      <c r="R558">
        <v>3.915</v>
      </c>
      <c r="S558">
        <v>3.895</v>
      </c>
    </row>
    <row r="559" spans="1:19" ht="12.75">
      <c r="A559" s="3">
        <v>39100</v>
      </c>
      <c r="B559">
        <v>3</v>
      </c>
      <c r="C559">
        <v>3.095</v>
      </c>
      <c r="D559">
        <v>3.195</v>
      </c>
      <c r="E559">
        <v>3.265</v>
      </c>
      <c r="F559">
        <v>3.39</v>
      </c>
      <c r="G559">
        <v>3.5</v>
      </c>
      <c r="H559">
        <v>3.19</v>
      </c>
      <c r="I559">
        <v>3.695</v>
      </c>
      <c r="J559">
        <v>3.805</v>
      </c>
      <c r="K559">
        <v>3.895</v>
      </c>
      <c r="L559">
        <v>3.87</v>
      </c>
      <c r="M559">
        <v>3.93</v>
      </c>
      <c r="N559">
        <v>3.96</v>
      </c>
      <c r="O559">
        <v>3.965</v>
      </c>
      <c r="P559">
        <v>3.965</v>
      </c>
      <c r="Q559">
        <v>3.965</v>
      </c>
      <c r="R559">
        <v>3.96</v>
      </c>
      <c r="S559">
        <v>3.94</v>
      </c>
    </row>
    <row r="560" spans="1:19" ht="12.75">
      <c r="A560" s="3">
        <v>39101</v>
      </c>
      <c r="B560">
        <v>3</v>
      </c>
      <c r="C560">
        <v>3.095</v>
      </c>
      <c r="D560">
        <v>3.18</v>
      </c>
      <c r="E560">
        <v>3.26</v>
      </c>
      <c r="F560">
        <v>3.39</v>
      </c>
      <c r="G560">
        <v>3.495</v>
      </c>
      <c r="H560">
        <v>3.18</v>
      </c>
      <c r="I560">
        <v>3.68</v>
      </c>
      <c r="J560">
        <v>3.79</v>
      </c>
      <c r="K560">
        <v>3.89</v>
      </c>
      <c r="L560">
        <v>3.85</v>
      </c>
      <c r="M560">
        <v>3.905</v>
      </c>
      <c r="N560">
        <v>3.93</v>
      </c>
      <c r="O560">
        <v>3.935</v>
      </c>
      <c r="P560">
        <v>3.935</v>
      </c>
      <c r="Q560">
        <v>3.935</v>
      </c>
      <c r="R560">
        <v>3.93</v>
      </c>
      <c r="S560">
        <v>3.91</v>
      </c>
    </row>
    <row r="561" spans="1:19" ht="12.75">
      <c r="A561" s="3">
        <v>39104</v>
      </c>
      <c r="B561">
        <v>2.995</v>
      </c>
      <c r="C561">
        <v>3.1</v>
      </c>
      <c r="D561">
        <v>3.185</v>
      </c>
      <c r="E561">
        <v>3.275</v>
      </c>
      <c r="F561">
        <v>3.395</v>
      </c>
      <c r="G561">
        <v>3.5</v>
      </c>
      <c r="H561">
        <v>3.195</v>
      </c>
      <c r="I561">
        <v>3.685</v>
      </c>
      <c r="J561">
        <v>3.8</v>
      </c>
      <c r="K561">
        <v>3.895</v>
      </c>
      <c r="L561">
        <v>3.855</v>
      </c>
      <c r="M561">
        <v>3.9</v>
      </c>
      <c r="N561">
        <v>3.925</v>
      </c>
      <c r="O561">
        <v>3.925</v>
      </c>
      <c r="P561">
        <v>3.925</v>
      </c>
      <c r="Q561">
        <v>3.925</v>
      </c>
      <c r="R561">
        <v>3.92</v>
      </c>
      <c r="S561">
        <v>3.9</v>
      </c>
    </row>
    <row r="562" spans="1:19" ht="12.75">
      <c r="A562" s="3">
        <v>39105</v>
      </c>
      <c r="B562">
        <v>3</v>
      </c>
      <c r="C562">
        <v>3.1</v>
      </c>
      <c r="D562">
        <v>3.19</v>
      </c>
      <c r="E562">
        <v>3.27</v>
      </c>
      <c r="F562">
        <v>3.4</v>
      </c>
      <c r="G562">
        <v>3.5</v>
      </c>
      <c r="H562">
        <v>3.195</v>
      </c>
      <c r="I562">
        <v>3.69</v>
      </c>
      <c r="J562">
        <v>3.8</v>
      </c>
      <c r="K562">
        <v>3.885</v>
      </c>
      <c r="L562">
        <v>3.855</v>
      </c>
      <c r="M562">
        <v>3.895</v>
      </c>
      <c r="N562">
        <v>3.92</v>
      </c>
      <c r="O562">
        <v>3.915</v>
      </c>
      <c r="P562">
        <v>3.915</v>
      </c>
      <c r="Q562">
        <v>3.915</v>
      </c>
      <c r="R562">
        <v>3.91</v>
      </c>
      <c r="S562">
        <v>3.885</v>
      </c>
    </row>
    <row r="563" spans="1:19" ht="12.75">
      <c r="A563" s="3">
        <v>39106</v>
      </c>
      <c r="B563">
        <v>3.005</v>
      </c>
      <c r="C563">
        <v>3.105</v>
      </c>
      <c r="D563">
        <v>3.205</v>
      </c>
      <c r="E563">
        <v>3.28</v>
      </c>
      <c r="F563">
        <v>3.405</v>
      </c>
      <c r="G563">
        <v>3.51</v>
      </c>
      <c r="H563">
        <v>3.195</v>
      </c>
      <c r="I563">
        <v>3.705</v>
      </c>
      <c r="J563">
        <v>3.82</v>
      </c>
      <c r="K563">
        <v>3.76</v>
      </c>
      <c r="L563">
        <v>3.875</v>
      </c>
      <c r="M563">
        <v>3.915</v>
      </c>
      <c r="N563">
        <v>3.94</v>
      </c>
      <c r="O563">
        <v>3.935</v>
      </c>
      <c r="P563">
        <v>3.935</v>
      </c>
      <c r="Q563">
        <v>3.935</v>
      </c>
      <c r="R563">
        <v>3.93</v>
      </c>
      <c r="S563">
        <v>3.905</v>
      </c>
    </row>
    <row r="564" spans="1:19" ht="12.75">
      <c r="A564" s="3">
        <v>39107</v>
      </c>
      <c r="B564">
        <v>3</v>
      </c>
      <c r="C564">
        <v>3.1</v>
      </c>
      <c r="D564">
        <v>3.205</v>
      </c>
      <c r="E564">
        <v>3.295</v>
      </c>
      <c r="F564">
        <v>3.415</v>
      </c>
      <c r="G564">
        <v>3.52</v>
      </c>
      <c r="H564">
        <v>3.185</v>
      </c>
      <c r="I564">
        <v>3.72</v>
      </c>
      <c r="J564">
        <v>3.85</v>
      </c>
      <c r="K564">
        <v>3.95</v>
      </c>
      <c r="L564">
        <v>3.905</v>
      </c>
      <c r="M564">
        <v>3.955</v>
      </c>
      <c r="N564">
        <v>3.975</v>
      </c>
      <c r="O564">
        <v>3.975</v>
      </c>
      <c r="P564">
        <v>3.975</v>
      </c>
      <c r="Q564">
        <v>3.975</v>
      </c>
      <c r="R564">
        <v>3.975</v>
      </c>
      <c r="S564">
        <v>3.95</v>
      </c>
    </row>
    <row r="565" spans="1:19" ht="12.75">
      <c r="A565" s="3">
        <v>39108</v>
      </c>
      <c r="B565">
        <v>2.995</v>
      </c>
      <c r="C565">
        <v>3.11</v>
      </c>
      <c r="D565">
        <v>3.2</v>
      </c>
      <c r="E565">
        <v>3.295</v>
      </c>
      <c r="F565">
        <v>3.425</v>
      </c>
      <c r="G565">
        <v>3.53</v>
      </c>
      <c r="H565">
        <v>3.18</v>
      </c>
      <c r="I565">
        <v>3.73</v>
      </c>
      <c r="J565">
        <v>3.86</v>
      </c>
      <c r="K565">
        <v>3.945</v>
      </c>
      <c r="L565">
        <v>3.925</v>
      </c>
      <c r="M565">
        <v>3.975</v>
      </c>
      <c r="N565">
        <v>3.995</v>
      </c>
      <c r="O565">
        <v>4</v>
      </c>
      <c r="P565">
        <v>4</v>
      </c>
      <c r="Q565">
        <v>4</v>
      </c>
      <c r="R565">
        <v>4</v>
      </c>
      <c r="S565">
        <v>3.975</v>
      </c>
    </row>
    <row r="566" spans="1:19" ht="12.75">
      <c r="A566" s="3">
        <v>39111</v>
      </c>
      <c r="B566">
        <v>3</v>
      </c>
      <c r="C566">
        <v>3.115</v>
      </c>
      <c r="D566">
        <v>3.21</v>
      </c>
      <c r="E566">
        <v>3.3</v>
      </c>
      <c r="F566">
        <v>3.44</v>
      </c>
      <c r="G566">
        <v>3.565</v>
      </c>
      <c r="H566">
        <v>3.19</v>
      </c>
      <c r="I566">
        <v>3.75</v>
      </c>
      <c r="J566">
        <v>3.885</v>
      </c>
      <c r="K566">
        <v>3.825</v>
      </c>
      <c r="L566">
        <v>3.955</v>
      </c>
      <c r="M566">
        <v>4.005</v>
      </c>
      <c r="N566">
        <v>4.03</v>
      </c>
      <c r="O566">
        <v>4.025</v>
      </c>
      <c r="P566">
        <v>4.03</v>
      </c>
      <c r="Q566">
        <v>4.03</v>
      </c>
      <c r="R566">
        <v>4.03</v>
      </c>
      <c r="S566">
        <v>4.01</v>
      </c>
    </row>
    <row r="567" spans="1:19" ht="12.75">
      <c r="A567" s="3">
        <v>39112</v>
      </c>
      <c r="B567">
        <v>3</v>
      </c>
      <c r="C567">
        <v>3.12</v>
      </c>
      <c r="D567">
        <v>3.22</v>
      </c>
      <c r="E567">
        <v>3.315</v>
      </c>
      <c r="F567">
        <v>3.45</v>
      </c>
      <c r="G567">
        <v>3.57</v>
      </c>
      <c r="H567">
        <v>3.18</v>
      </c>
      <c r="I567">
        <v>3.765</v>
      </c>
      <c r="J567">
        <v>3.9</v>
      </c>
      <c r="K567">
        <v>3.985</v>
      </c>
      <c r="L567">
        <v>3.97</v>
      </c>
      <c r="M567">
        <v>4.025</v>
      </c>
      <c r="N567">
        <v>4.05</v>
      </c>
      <c r="O567">
        <v>4.05</v>
      </c>
      <c r="P567">
        <v>4.055</v>
      </c>
      <c r="Q567">
        <v>4.055</v>
      </c>
      <c r="R567">
        <v>4.05</v>
      </c>
      <c r="S567">
        <v>4.03</v>
      </c>
    </row>
    <row r="568" spans="1:19" ht="12.75">
      <c r="A568" s="3">
        <v>39113</v>
      </c>
      <c r="B568">
        <v>2.995</v>
      </c>
      <c r="C568">
        <v>3.125</v>
      </c>
      <c r="D568">
        <v>3.225</v>
      </c>
      <c r="E568">
        <v>3.32</v>
      </c>
      <c r="F568">
        <v>3.45</v>
      </c>
      <c r="G568">
        <v>3.565</v>
      </c>
      <c r="H568">
        <v>3.17</v>
      </c>
      <c r="I568">
        <v>3.75</v>
      </c>
      <c r="J568">
        <v>3.87</v>
      </c>
      <c r="K568">
        <v>3.97</v>
      </c>
      <c r="L568">
        <v>3.94</v>
      </c>
      <c r="M568">
        <v>3.995</v>
      </c>
      <c r="N568">
        <v>4.025</v>
      </c>
      <c r="O568">
        <v>4.025</v>
      </c>
      <c r="P568">
        <v>4.03</v>
      </c>
      <c r="Q568">
        <v>4.035</v>
      </c>
      <c r="R568">
        <v>4.035</v>
      </c>
      <c r="S568">
        <v>4.015</v>
      </c>
    </row>
    <row r="569" spans="1:19" ht="12.75">
      <c r="A569" s="3">
        <v>39114</v>
      </c>
      <c r="B569">
        <v>3.01</v>
      </c>
      <c r="C569">
        <v>3.13</v>
      </c>
      <c r="D569">
        <v>3.23</v>
      </c>
      <c r="E569">
        <v>3.315</v>
      </c>
      <c r="F569">
        <v>3.455</v>
      </c>
      <c r="G569">
        <v>3.56</v>
      </c>
      <c r="H569">
        <v>3.185</v>
      </c>
      <c r="I569">
        <v>3.745</v>
      </c>
      <c r="J569">
        <v>3.86</v>
      </c>
      <c r="K569">
        <v>3.965</v>
      </c>
      <c r="L569">
        <v>3.93</v>
      </c>
      <c r="M569">
        <v>3.985</v>
      </c>
      <c r="N569">
        <v>4.015</v>
      </c>
      <c r="O569">
        <v>4.015</v>
      </c>
      <c r="P569">
        <v>4.02</v>
      </c>
      <c r="Q569">
        <v>4.025</v>
      </c>
      <c r="R569">
        <v>4.025</v>
      </c>
      <c r="S569">
        <v>4.005</v>
      </c>
    </row>
    <row r="570" spans="1:19" ht="12.75">
      <c r="A570" s="3">
        <v>39115</v>
      </c>
      <c r="B570">
        <v>3</v>
      </c>
      <c r="C570">
        <v>3.13</v>
      </c>
      <c r="D570">
        <v>3.225</v>
      </c>
      <c r="E570">
        <v>3.315</v>
      </c>
      <c r="F570">
        <v>3.445</v>
      </c>
      <c r="G570">
        <v>3.55</v>
      </c>
      <c r="H570">
        <v>3.18</v>
      </c>
      <c r="I570">
        <v>3.73</v>
      </c>
      <c r="J570">
        <v>3.84</v>
      </c>
      <c r="K570">
        <v>3.795</v>
      </c>
      <c r="L570">
        <v>3.915</v>
      </c>
      <c r="M570">
        <v>3.98</v>
      </c>
      <c r="N570">
        <v>4.01</v>
      </c>
      <c r="O570">
        <v>4.01</v>
      </c>
      <c r="P570">
        <v>4.02</v>
      </c>
      <c r="Q570">
        <v>4.025</v>
      </c>
      <c r="R570">
        <v>4.025</v>
      </c>
      <c r="S570">
        <v>4.005</v>
      </c>
    </row>
    <row r="571" spans="1:19" ht="12.75">
      <c r="A571" s="3">
        <v>39118</v>
      </c>
      <c r="B571">
        <v>3.12</v>
      </c>
      <c r="C571">
        <v>3.225</v>
      </c>
      <c r="D571">
        <v>3.275</v>
      </c>
      <c r="E571">
        <v>3.28</v>
      </c>
      <c r="F571">
        <v>3.4</v>
      </c>
      <c r="G571">
        <v>3.5</v>
      </c>
      <c r="H571">
        <v>3.2</v>
      </c>
      <c r="I571">
        <v>3.65</v>
      </c>
      <c r="J571">
        <v>3.745</v>
      </c>
      <c r="K571">
        <v>3.845</v>
      </c>
      <c r="L571">
        <v>3.815</v>
      </c>
      <c r="M571">
        <v>3.875</v>
      </c>
      <c r="N571">
        <v>3.91</v>
      </c>
      <c r="O571">
        <v>3.92</v>
      </c>
      <c r="P571">
        <v>3.935</v>
      </c>
      <c r="Q571">
        <v>3.94</v>
      </c>
      <c r="R571">
        <v>3.94</v>
      </c>
      <c r="S571">
        <v>3.92</v>
      </c>
    </row>
    <row r="572" spans="1:19" ht="12.75">
      <c r="A572" s="3">
        <v>39119</v>
      </c>
      <c r="B572">
        <v>3.14</v>
      </c>
      <c r="C572">
        <v>3.215</v>
      </c>
      <c r="D572">
        <v>3.275</v>
      </c>
      <c r="E572">
        <v>3.27</v>
      </c>
      <c r="F572">
        <v>3.39</v>
      </c>
      <c r="G572">
        <v>3.495</v>
      </c>
      <c r="H572">
        <v>3.205</v>
      </c>
      <c r="I572">
        <v>3.645</v>
      </c>
      <c r="J572">
        <v>3.745</v>
      </c>
      <c r="K572">
        <v>3.7</v>
      </c>
      <c r="L572">
        <v>3.815</v>
      </c>
      <c r="M572">
        <v>3.88</v>
      </c>
      <c r="N572">
        <v>3.915</v>
      </c>
      <c r="O572">
        <v>3.925</v>
      </c>
      <c r="P572">
        <v>3.94</v>
      </c>
      <c r="Q572">
        <v>3.945</v>
      </c>
      <c r="R572">
        <v>3.945</v>
      </c>
      <c r="S572">
        <v>3.925</v>
      </c>
    </row>
    <row r="573" spans="1:19" ht="12.75">
      <c r="A573" s="3">
        <v>39120</v>
      </c>
      <c r="B573">
        <v>3.14</v>
      </c>
      <c r="C573">
        <v>3.22</v>
      </c>
      <c r="D573">
        <v>3.275</v>
      </c>
      <c r="E573">
        <v>3.275</v>
      </c>
      <c r="F573">
        <v>3.4</v>
      </c>
      <c r="G573">
        <v>3.505</v>
      </c>
      <c r="H573">
        <v>3.215</v>
      </c>
      <c r="I573">
        <v>3.65</v>
      </c>
      <c r="J573">
        <v>3.76</v>
      </c>
      <c r="K573">
        <v>3.86</v>
      </c>
      <c r="L573">
        <v>3.83</v>
      </c>
      <c r="M573">
        <v>3.9</v>
      </c>
      <c r="N573">
        <v>3.935</v>
      </c>
      <c r="O573">
        <v>3.935</v>
      </c>
      <c r="P573">
        <v>3.94</v>
      </c>
      <c r="Q573">
        <v>3.945</v>
      </c>
      <c r="R573">
        <v>3.945</v>
      </c>
      <c r="S573">
        <v>3.925</v>
      </c>
    </row>
    <row r="574" spans="1:19" ht="12.75">
      <c r="A574" s="3">
        <v>39121</v>
      </c>
      <c r="B574">
        <v>3.16</v>
      </c>
      <c r="C574">
        <v>3.235</v>
      </c>
      <c r="D574">
        <v>3.29</v>
      </c>
      <c r="E574">
        <v>3.29</v>
      </c>
      <c r="F574">
        <v>3.41</v>
      </c>
      <c r="G574">
        <v>3.52</v>
      </c>
      <c r="H574">
        <v>3.21</v>
      </c>
      <c r="I574">
        <v>3.66</v>
      </c>
      <c r="J574">
        <v>3.78</v>
      </c>
      <c r="K574">
        <v>3.88</v>
      </c>
      <c r="L574">
        <v>3.845</v>
      </c>
      <c r="M574">
        <v>3.92</v>
      </c>
      <c r="N574">
        <v>3.955</v>
      </c>
      <c r="O574">
        <v>3.955</v>
      </c>
      <c r="P574">
        <v>3.96</v>
      </c>
      <c r="Q574">
        <v>3.965</v>
      </c>
      <c r="R574">
        <v>3.965</v>
      </c>
      <c r="S574">
        <v>3.945</v>
      </c>
    </row>
    <row r="575" spans="1:19" ht="12.75">
      <c r="A575" s="3">
        <v>39122</v>
      </c>
      <c r="B575">
        <v>3.15</v>
      </c>
      <c r="C575">
        <v>3.225</v>
      </c>
      <c r="D575">
        <v>3.275</v>
      </c>
      <c r="E575">
        <v>3.28</v>
      </c>
      <c r="F575">
        <v>3.405</v>
      </c>
      <c r="G575">
        <v>3.505</v>
      </c>
      <c r="H575">
        <v>3.21</v>
      </c>
      <c r="I575">
        <v>3.65</v>
      </c>
      <c r="J575">
        <v>3.775</v>
      </c>
      <c r="K575">
        <v>3.875</v>
      </c>
      <c r="L575">
        <v>3.845</v>
      </c>
      <c r="M575">
        <v>3.92</v>
      </c>
      <c r="N575">
        <v>3.96</v>
      </c>
      <c r="O575">
        <v>3.965</v>
      </c>
      <c r="P575">
        <v>3.975</v>
      </c>
      <c r="Q575">
        <v>3.98</v>
      </c>
      <c r="R575">
        <v>3.98</v>
      </c>
      <c r="S575">
        <v>3.96</v>
      </c>
    </row>
    <row r="576" spans="1:19" ht="12.75">
      <c r="A576" s="3">
        <v>39125</v>
      </c>
      <c r="B576">
        <v>3.17</v>
      </c>
      <c r="C576">
        <v>3.23</v>
      </c>
      <c r="D576">
        <v>3.27</v>
      </c>
      <c r="E576">
        <v>3.27</v>
      </c>
      <c r="F576">
        <v>3.395</v>
      </c>
      <c r="G576">
        <v>3.5</v>
      </c>
      <c r="H576">
        <v>3.215</v>
      </c>
      <c r="I576">
        <v>3.635</v>
      </c>
      <c r="J576">
        <v>3.755</v>
      </c>
      <c r="K576">
        <v>3.855</v>
      </c>
      <c r="L576">
        <v>3.825</v>
      </c>
      <c r="M576">
        <v>3.905</v>
      </c>
      <c r="N576">
        <v>3.95</v>
      </c>
      <c r="O576">
        <v>3.96</v>
      </c>
      <c r="P576">
        <v>3.98</v>
      </c>
      <c r="Q576">
        <v>3.985</v>
      </c>
      <c r="R576">
        <v>3.985</v>
      </c>
      <c r="S576">
        <v>3.965</v>
      </c>
    </row>
    <row r="577" spans="1:19" ht="12.75">
      <c r="A577" s="3">
        <v>39126</v>
      </c>
      <c r="B577">
        <v>3.16</v>
      </c>
      <c r="C577">
        <v>3.24</v>
      </c>
      <c r="D577">
        <v>3.27</v>
      </c>
      <c r="E577">
        <v>3.275</v>
      </c>
      <c r="F577">
        <v>3.405</v>
      </c>
      <c r="G577">
        <v>3.5</v>
      </c>
      <c r="H577">
        <v>3.215</v>
      </c>
      <c r="I577">
        <v>3.645</v>
      </c>
      <c r="J577">
        <v>3.77</v>
      </c>
      <c r="K577">
        <v>3.855</v>
      </c>
      <c r="L577">
        <v>3.84</v>
      </c>
      <c r="M577">
        <v>3.92</v>
      </c>
      <c r="N577">
        <v>3.965</v>
      </c>
      <c r="O577">
        <v>3.975</v>
      </c>
      <c r="P577">
        <v>3.985</v>
      </c>
      <c r="Q577">
        <v>3.995</v>
      </c>
      <c r="R577">
        <v>3.995</v>
      </c>
      <c r="S577">
        <v>3.975</v>
      </c>
    </row>
    <row r="578" spans="1:19" ht="12.75">
      <c r="A578" s="3">
        <v>39127</v>
      </c>
      <c r="B578">
        <v>3.165</v>
      </c>
      <c r="C578">
        <v>3.23</v>
      </c>
      <c r="D578">
        <v>3.27</v>
      </c>
      <c r="E578">
        <v>3.27</v>
      </c>
      <c r="F578">
        <v>3.4</v>
      </c>
      <c r="G578">
        <v>3.5</v>
      </c>
      <c r="H578">
        <v>3.215</v>
      </c>
      <c r="I578">
        <v>3.64</v>
      </c>
      <c r="J578">
        <v>3.765</v>
      </c>
      <c r="K578">
        <v>3.865</v>
      </c>
      <c r="L578">
        <v>3.835</v>
      </c>
      <c r="M578">
        <v>3.905</v>
      </c>
      <c r="N578">
        <v>3.945</v>
      </c>
      <c r="O578">
        <v>3.95</v>
      </c>
      <c r="P578">
        <v>3.96</v>
      </c>
      <c r="Q578">
        <v>3.965</v>
      </c>
      <c r="R578">
        <v>3.965</v>
      </c>
      <c r="S578">
        <v>3.945</v>
      </c>
    </row>
    <row r="579" spans="1:19" ht="12.75">
      <c r="A579" s="3">
        <v>39128</v>
      </c>
      <c r="B579">
        <v>3.2</v>
      </c>
      <c r="C579">
        <v>3.24</v>
      </c>
      <c r="D579">
        <v>3.25</v>
      </c>
      <c r="E579">
        <v>3.25</v>
      </c>
      <c r="F579">
        <v>3.345</v>
      </c>
      <c r="G579">
        <v>3.43</v>
      </c>
      <c r="H579">
        <v>3.225</v>
      </c>
      <c r="I579">
        <v>3.54</v>
      </c>
      <c r="J579">
        <v>3.655</v>
      </c>
      <c r="K579">
        <v>3.755</v>
      </c>
      <c r="L579">
        <v>3.725</v>
      </c>
      <c r="M579">
        <v>3.805</v>
      </c>
      <c r="N579">
        <v>3.85</v>
      </c>
      <c r="O579">
        <v>3.86</v>
      </c>
      <c r="P579">
        <v>3.87</v>
      </c>
      <c r="Q579">
        <v>3.875</v>
      </c>
      <c r="R579">
        <v>3.88</v>
      </c>
      <c r="S579">
        <v>3.865</v>
      </c>
    </row>
    <row r="580" spans="1:19" ht="12.75">
      <c r="A580" s="3">
        <v>39129</v>
      </c>
      <c r="B580">
        <v>3.225</v>
      </c>
      <c r="C580">
        <v>3.24</v>
      </c>
      <c r="D580">
        <v>3.25</v>
      </c>
      <c r="E580">
        <v>3.25</v>
      </c>
      <c r="F580">
        <v>3.345</v>
      </c>
      <c r="G580">
        <v>3.43</v>
      </c>
      <c r="H580">
        <v>3.23</v>
      </c>
      <c r="I580">
        <v>3.55</v>
      </c>
      <c r="J580">
        <v>3.675</v>
      </c>
      <c r="K580">
        <v>3.775</v>
      </c>
      <c r="L580">
        <v>3.745</v>
      </c>
      <c r="M580">
        <v>3.82</v>
      </c>
      <c r="N580">
        <v>3.855</v>
      </c>
      <c r="O580">
        <v>3.86</v>
      </c>
      <c r="P580">
        <v>3.865</v>
      </c>
      <c r="Q580">
        <v>3.87</v>
      </c>
      <c r="R580">
        <v>3.875</v>
      </c>
      <c r="S580">
        <v>3.855</v>
      </c>
    </row>
    <row r="581" spans="1:19" ht="12.75">
      <c r="A581" s="3">
        <v>39132</v>
      </c>
      <c r="B581">
        <v>3.22</v>
      </c>
      <c r="C581">
        <v>3.23</v>
      </c>
      <c r="D581">
        <v>3.245</v>
      </c>
      <c r="E581">
        <v>3.26</v>
      </c>
      <c r="F581">
        <v>3.35</v>
      </c>
      <c r="G581">
        <v>3.43</v>
      </c>
      <c r="H581">
        <v>3.22</v>
      </c>
      <c r="I581">
        <v>3.555</v>
      </c>
      <c r="J581">
        <v>3.695</v>
      </c>
      <c r="K581">
        <v>3.63</v>
      </c>
      <c r="L581">
        <v>3.77</v>
      </c>
      <c r="M581">
        <v>3.85</v>
      </c>
      <c r="N581">
        <v>3.885</v>
      </c>
      <c r="O581">
        <v>3.89</v>
      </c>
      <c r="P581">
        <v>3.895</v>
      </c>
      <c r="Q581">
        <v>3.895</v>
      </c>
      <c r="R581">
        <v>3.9</v>
      </c>
      <c r="S581">
        <v>3.88</v>
      </c>
    </row>
    <row r="582" spans="1:19" ht="12.75">
      <c r="A582" s="3">
        <v>39133</v>
      </c>
      <c r="B582">
        <v>3.225</v>
      </c>
      <c r="C582">
        <v>3.22</v>
      </c>
      <c r="D582">
        <v>3.24</v>
      </c>
      <c r="E582">
        <v>3.25</v>
      </c>
      <c r="F582">
        <v>3.345</v>
      </c>
      <c r="G582">
        <v>3.425</v>
      </c>
      <c r="H582">
        <v>3.225</v>
      </c>
      <c r="I582">
        <v>3.55</v>
      </c>
      <c r="J582">
        <v>3.685</v>
      </c>
      <c r="K582">
        <v>3.625</v>
      </c>
      <c r="L582">
        <v>3.77</v>
      </c>
      <c r="M582">
        <v>3.85</v>
      </c>
      <c r="N582">
        <v>3.89</v>
      </c>
      <c r="O582">
        <v>3.905</v>
      </c>
      <c r="P582">
        <v>3.915</v>
      </c>
      <c r="Q582">
        <v>3.92</v>
      </c>
      <c r="R582">
        <v>3.92</v>
      </c>
      <c r="S582">
        <v>3.905</v>
      </c>
    </row>
    <row r="583" spans="1:19" ht="12.75">
      <c r="A583" s="3">
        <v>39134</v>
      </c>
      <c r="B583">
        <v>3.22</v>
      </c>
      <c r="C583">
        <v>3.215</v>
      </c>
      <c r="D583">
        <v>3.235</v>
      </c>
      <c r="E583">
        <v>3.245</v>
      </c>
      <c r="F583">
        <v>3.34</v>
      </c>
      <c r="G583">
        <v>3.42</v>
      </c>
      <c r="H583">
        <v>3.23</v>
      </c>
      <c r="I583">
        <v>3.535</v>
      </c>
      <c r="J583">
        <v>3.67</v>
      </c>
      <c r="K583">
        <v>3.77</v>
      </c>
      <c r="L583">
        <v>3.755</v>
      </c>
      <c r="M583">
        <v>3.84</v>
      </c>
      <c r="N583">
        <v>3.875</v>
      </c>
      <c r="O583">
        <v>3.89</v>
      </c>
      <c r="P583">
        <v>3.895</v>
      </c>
      <c r="Q583">
        <v>3.895</v>
      </c>
      <c r="R583">
        <v>3.895</v>
      </c>
      <c r="S583">
        <v>3.87</v>
      </c>
    </row>
    <row r="584" spans="1:19" ht="12.75">
      <c r="A584" s="3">
        <v>39135</v>
      </c>
      <c r="B584">
        <v>3.23</v>
      </c>
      <c r="C584">
        <v>3.22</v>
      </c>
      <c r="D584">
        <v>3.245</v>
      </c>
      <c r="E584">
        <v>3.245</v>
      </c>
      <c r="F584">
        <v>3.35</v>
      </c>
      <c r="G584">
        <v>3.43</v>
      </c>
      <c r="H584">
        <v>3.24</v>
      </c>
      <c r="I584">
        <v>3.54</v>
      </c>
      <c r="J584">
        <v>3.685</v>
      </c>
      <c r="K584">
        <v>3.77</v>
      </c>
      <c r="L584">
        <v>3.78</v>
      </c>
      <c r="M584">
        <v>3.865</v>
      </c>
      <c r="N584">
        <v>3.905</v>
      </c>
      <c r="O584">
        <v>3.92</v>
      </c>
      <c r="P584">
        <v>3.925</v>
      </c>
      <c r="Q584">
        <v>3.92</v>
      </c>
      <c r="R584">
        <v>3.92</v>
      </c>
      <c r="S584">
        <v>3.9</v>
      </c>
    </row>
    <row r="585" spans="1:19" ht="12.75">
      <c r="A585" s="3">
        <v>39136</v>
      </c>
      <c r="B585">
        <v>3.235</v>
      </c>
      <c r="C585">
        <v>3.215</v>
      </c>
      <c r="D585">
        <v>3.23</v>
      </c>
      <c r="E585">
        <v>3.24</v>
      </c>
      <c r="F585">
        <v>3.34</v>
      </c>
      <c r="G585">
        <v>3.425</v>
      </c>
      <c r="H585">
        <v>3.24</v>
      </c>
      <c r="I585">
        <v>3.54</v>
      </c>
      <c r="J585">
        <v>3.685</v>
      </c>
      <c r="K585">
        <v>3.785</v>
      </c>
      <c r="L585">
        <v>3.78</v>
      </c>
      <c r="M585">
        <v>3.86</v>
      </c>
      <c r="N585">
        <v>3.895</v>
      </c>
      <c r="O585">
        <v>3.905</v>
      </c>
      <c r="P585">
        <v>3.905</v>
      </c>
      <c r="Q585">
        <v>3.905</v>
      </c>
      <c r="R585">
        <v>3.905</v>
      </c>
      <c r="S585">
        <v>3.885</v>
      </c>
    </row>
    <row r="586" spans="1:19" ht="12.75">
      <c r="A586" s="3">
        <v>39139</v>
      </c>
      <c r="B586">
        <v>3.23</v>
      </c>
      <c r="C586">
        <v>3.225</v>
      </c>
      <c r="D586">
        <v>3.23</v>
      </c>
      <c r="E586">
        <v>3.24</v>
      </c>
      <c r="F586">
        <v>3.355</v>
      </c>
      <c r="G586">
        <v>3.43</v>
      </c>
      <c r="H586">
        <v>3.245</v>
      </c>
      <c r="I586">
        <v>3.54</v>
      </c>
      <c r="J586">
        <v>3.67</v>
      </c>
      <c r="K586">
        <v>3.615</v>
      </c>
      <c r="L586">
        <v>3.755</v>
      </c>
      <c r="M586">
        <v>3.82</v>
      </c>
      <c r="N586">
        <v>3.85</v>
      </c>
      <c r="O586">
        <v>3.86</v>
      </c>
      <c r="P586">
        <v>3.86</v>
      </c>
      <c r="Q586">
        <v>3.855</v>
      </c>
      <c r="R586">
        <v>3.85</v>
      </c>
      <c r="S586">
        <v>3.83</v>
      </c>
    </row>
    <row r="587" spans="1:19" ht="12.75">
      <c r="A587" s="3">
        <v>39140</v>
      </c>
      <c r="B587">
        <v>3.24</v>
      </c>
      <c r="C587">
        <v>3.22</v>
      </c>
      <c r="D587">
        <v>3.23</v>
      </c>
      <c r="E587">
        <v>3.245</v>
      </c>
      <c r="F587">
        <v>3.35</v>
      </c>
      <c r="G587">
        <v>3.425</v>
      </c>
      <c r="H587">
        <v>3.235</v>
      </c>
      <c r="I587">
        <v>3.545</v>
      </c>
      <c r="J587">
        <v>3.675</v>
      </c>
      <c r="K587">
        <v>3.775</v>
      </c>
      <c r="L587">
        <v>3.75</v>
      </c>
      <c r="M587">
        <v>3.805</v>
      </c>
      <c r="N587">
        <v>3.83</v>
      </c>
      <c r="O587">
        <v>3.835</v>
      </c>
      <c r="P587">
        <v>3.835</v>
      </c>
      <c r="Q587">
        <v>3.83</v>
      </c>
      <c r="R587">
        <v>3.825</v>
      </c>
      <c r="S587">
        <v>3.805</v>
      </c>
    </row>
    <row r="588" spans="1:19" ht="12.75">
      <c r="A588" s="3">
        <v>39141</v>
      </c>
      <c r="B588">
        <v>3.24</v>
      </c>
      <c r="C588">
        <v>3.22</v>
      </c>
      <c r="D588">
        <v>3.225</v>
      </c>
      <c r="E588">
        <v>3.24</v>
      </c>
      <c r="F588">
        <v>3.345</v>
      </c>
      <c r="G588">
        <v>3.42</v>
      </c>
      <c r="H588">
        <v>3.235</v>
      </c>
      <c r="I588">
        <v>3.52</v>
      </c>
      <c r="J588">
        <v>3.64</v>
      </c>
      <c r="K588">
        <v>3.705</v>
      </c>
      <c r="L588">
        <v>3.715</v>
      </c>
      <c r="M588">
        <v>3.77</v>
      </c>
      <c r="N588">
        <v>3.795</v>
      </c>
      <c r="O588">
        <v>3.8</v>
      </c>
      <c r="P588">
        <v>3.805</v>
      </c>
      <c r="Q588">
        <v>3.8</v>
      </c>
      <c r="R588">
        <v>3.79</v>
      </c>
      <c r="S588">
        <v>3.77</v>
      </c>
    </row>
    <row r="589" spans="1:19" ht="12.75">
      <c r="A589" s="3">
        <v>39142</v>
      </c>
      <c r="B589">
        <v>3.25</v>
      </c>
      <c r="C589">
        <v>3.22</v>
      </c>
      <c r="D589">
        <v>3.225</v>
      </c>
      <c r="E589">
        <v>3.235</v>
      </c>
      <c r="F589">
        <v>3.345</v>
      </c>
      <c r="G589">
        <v>3.41</v>
      </c>
      <c r="H589">
        <v>3.24</v>
      </c>
      <c r="I589">
        <v>3.525</v>
      </c>
      <c r="J589">
        <v>3.625</v>
      </c>
      <c r="K589">
        <v>3.59</v>
      </c>
      <c r="L589">
        <v>3.7</v>
      </c>
      <c r="M589">
        <v>3.755</v>
      </c>
      <c r="N589">
        <v>3.78</v>
      </c>
      <c r="O589">
        <v>3.79</v>
      </c>
      <c r="P589">
        <v>3.79</v>
      </c>
      <c r="Q589">
        <v>3.785</v>
      </c>
      <c r="R589">
        <v>3.775</v>
      </c>
      <c r="S589">
        <v>3.755</v>
      </c>
    </row>
    <row r="590" spans="1:19" ht="12.75">
      <c r="A590" s="3">
        <v>39143</v>
      </c>
      <c r="B590">
        <v>3.24</v>
      </c>
      <c r="C590">
        <v>3.22</v>
      </c>
      <c r="D590">
        <v>3.225</v>
      </c>
      <c r="E590">
        <v>3.24</v>
      </c>
      <c r="F590">
        <v>3.345</v>
      </c>
      <c r="G590">
        <v>3.415</v>
      </c>
      <c r="H590">
        <v>3.235</v>
      </c>
      <c r="I590">
        <v>3.525</v>
      </c>
      <c r="J590">
        <v>3.62</v>
      </c>
      <c r="K590">
        <v>3.72</v>
      </c>
      <c r="L590">
        <v>3.69</v>
      </c>
      <c r="M590">
        <v>3.74</v>
      </c>
      <c r="N590">
        <v>3.77</v>
      </c>
      <c r="O590">
        <v>3.78</v>
      </c>
      <c r="P590">
        <v>3.785</v>
      </c>
      <c r="Q590">
        <v>3.78</v>
      </c>
      <c r="R590">
        <v>3.775</v>
      </c>
      <c r="S590">
        <v>3.755</v>
      </c>
    </row>
    <row r="591" spans="1:19" ht="12.75">
      <c r="A591" s="3">
        <v>39146</v>
      </c>
      <c r="B591">
        <v>3.22</v>
      </c>
      <c r="C591">
        <v>3.225</v>
      </c>
      <c r="D591">
        <v>3.24</v>
      </c>
      <c r="E591">
        <v>3.345</v>
      </c>
      <c r="F591">
        <v>3.41</v>
      </c>
      <c r="G591">
        <v>3.48</v>
      </c>
      <c r="H591">
        <v>3.24</v>
      </c>
      <c r="I591">
        <v>3.525</v>
      </c>
      <c r="J591">
        <v>3.605</v>
      </c>
      <c r="K591">
        <v>3.57</v>
      </c>
      <c r="L591">
        <v>3.675</v>
      </c>
      <c r="M591">
        <v>3.725</v>
      </c>
      <c r="N591">
        <v>3.745</v>
      </c>
      <c r="O591">
        <v>3.755</v>
      </c>
      <c r="P591">
        <v>3.76</v>
      </c>
      <c r="Q591">
        <v>3.755</v>
      </c>
      <c r="R591">
        <v>3.75</v>
      </c>
      <c r="S591">
        <v>3.73</v>
      </c>
    </row>
    <row r="592" spans="1:19" ht="12.75">
      <c r="A592" s="3">
        <v>39147</v>
      </c>
      <c r="B592">
        <v>3.22</v>
      </c>
      <c r="C592">
        <v>3.22</v>
      </c>
      <c r="D592">
        <v>3.235</v>
      </c>
      <c r="E592">
        <v>3.34</v>
      </c>
      <c r="F592">
        <v>3.41</v>
      </c>
      <c r="G592">
        <v>3.475</v>
      </c>
      <c r="H592">
        <v>3.24</v>
      </c>
      <c r="I592">
        <v>3.54</v>
      </c>
      <c r="J592">
        <v>3.63</v>
      </c>
      <c r="K592">
        <v>3.59</v>
      </c>
      <c r="L592">
        <v>3.7</v>
      </c>
      <c r="M592">
        <v>3.745</v>
      </c>
      <c r="N592">
        <v>3.765</v>
      </c>
      <c r="O592">
        <v>3.77</v>
      </c>
      <c r="P592">
        <v>3.77</v>
      </c>
      <c r="Q592">
        <v>3.765</v>
      </c>
      <c r="R592">
        <v>3.76</v>
      </c>
      <c r="S592">
        <v>3.735</v>
      </c>
    </row>
    <row r="593" spans="1:19" ht="12.75">
      <c r="A593" s="3">
        <v>39148</v>
      </c>
      <c r="B593">
        <v>3.22</v>
      </c>
      <c r="C593">
        <v>3.22</v>
      </c>
      <c r="D593">
        <v>3.23</v>
      </c>
      <c r="E593">
        <v>3.34</v>
      </c>
      <c r="F593">
        <v>3.41</v>
      </c>
      <c r="G593">
        <v>3.475</v>
      </c>
      <c r="H593">
        <v>3.245</v>
      </c>
      <c r="I593">
        <v>3.54</v>
      </c>
      <c r="J593">
        <v>3.64</v>
      </c>
      <c r="K593">
        <v>3.74</v>
      </c>
      <c r="L593">
        <v>3.71</v>
      </c>
      <c r="M593">
        <v>3.76</v>
      </c>
      <c r="N593">
        <v>3.78</v>
      </c>
      <c r="O593">
        <v>3.79</v>
      </c>
      <c r="P593">
        <v>3.79</v>
      </c>
      <c r="Q593">
        <v>3.785</v>
      </c>
      <c r="R593">
        <v>3.78</v>
      </c>
      <c r="S593">
        <v>3.76</v>
      </c>
    </row>
    <row r="594" spans="1:19" ht="12.75">
      <c r="A594" s="3">
        <v>39149</v>
      </c>
      <c r="B594">
        <v>3.215</v>
      </c>
      <c r="C594">
        <v>3.215</v>
      </c>
      <c r="D594">
        <v>3.23</v>
      </c>
      <c r="E594">
        <v>3.335</v>
      </c>
      <c r="F594">
        <v>3.41</v>
      </c>
      <c r="G594">
        <v>3.475</v>
      </c>
      <c r="H594">
        <v>3.255</v>
      </c>
      <c r="I594">
        <v>3.535</v>
      </c>
      <c r="J594">
        <v>3.64</v>
      </c>
      <c r="K594">
        <v>3.74</v>
      </c>
      <c r="L594">
        <v>3.71</v>
      </c>
      <c r="M594">
        <v>3.75</v>
      </c>
      <c r="N594">
        <v>3.77</v>
      </c>
      <c r="O594">
        <v>3.775</v>
      </c>
      <c r="P594">
        <v>3.775</v>
      </c>
      <c r="Q594">
        <v>3.77</v>
      </c>
      <c r="R594">
        <v>3.765</v>
      </c>
      <c r="S594">
        <v>3.74</v>
      </c>
    </row>
    <row r="595" spans="1:19" ht="12.75">
      <c r="A595" s="3">
        <v>39150</v>
      </c>
      <c r="B595">
        <v>3.22</v>
      </c>
      <c r="C595">
        <v>3.22</v>
      </c>
      <c r="D595">
        <v>3.225</v>
      </c>
      <c r="E595">
        <v>3.34</v>
      </c>
      <c r="F595">
        <v>3.42</v>
      </c>
      <c r="G595">
        <v>3.48</v>
      </c>
      <c r="H595">
        <v>3.27</v>
      </c>
      <c r="I595">
        <v>3.545</v>
      </c>
      <c r="J595">
        <v>3.66</v>
      </c>
      <c r="K595">
        <v>3.76</v>
      </c>
      <c r="L595">
        <v>3.73</v>
      </c>
      <c r="M595">
        <v>3.77</v>
      </c>
      <c r="N595">
        <v>3.79</v>
      </c>
      <c r="O595">
        <v>3.795</v>
      </c>
      <c r="P595">
        <v>3.795</v>
      </c>
      <c r="Q595">
        <v>3.79</v>
      </c>
      <c r="R595">
        <v>3.785</v>
      </c>
      <c r="S595">
        <v>3.76</v>
      </c>
    </row>
    <row r="596" spans="1:19" ht="12.75">
      <c r="A596" s="3">
        <v>39153</v>
      </c>
      <c r="B596">
        <v>3.21</v>
      </c>
      <c r="C596">
        <v>3.22</v>
      </c>
      <c r="D596">
        <v>3.235</v>
      </c>
      <c r="E596">
        <v>3.34</v>
      </c>
      <c r="F596">
        <v>3.415</v>
      </c>
      <c r="G596">
        <v>3.48</v>
      </c>
      <c r="H596">
        <v>3.28</v>
      </c>
      <c r="I596">
        <v>3.545</v>
      </c>
      <c r="J596">
        <v>3.66</v>
      </c>
      <c r="K596">
        <v>3.765</v>
      </c>
      <c r="L596">
        <v>3.73</v>
      </c>
      <c r="M596">
        <v>3.765</v>
      </c>
      <c r="N596">
        <v>3.78</v>
      </c>
      <c r="O596">
        <v>3.78</v>
      </c>
      <c r="P596">
        <v>3.775</v>
      </c>
      <c r="Q596">
        <v>3.77</v>
      </c>
      <c r="R596">
        <v>3.765</v>
      </c>
      <c r="S596">
        <v>3.74</v>
      </c>
    </row>
    <row r="597" spans="1:19" ht="12.75">
      <c r="A597" s="3">
        <v>39154</v>
      </c>
      <c r="B597">
        <v>3.215</v>
      </c>
      <c r="C597">
        <v>3.22</v>
      </c>
      <c r="D597">
        <v>3.22</v>
      </c>
      <c r="E597">
        <v>3.33</v>
      </c>
      <c r="F597">
        <v>3.41</v>
      </c>
      <c r="G597">
        <v>3.48</v>
      </c>
      <c r="H597">
        <v>3.31</v>
      </c>
      <c r="I597">
        <v>3.54</v>
      </c>
      <c r="J597">
        <v>3.655</v>
      </c>
      <c r="K597">
        <v>3.76</v>
      </c>
      <c r="L597">
        <v>3.725</v>
      </c>
      <c r="M597">
        <v>3.76</v>
      </c>
      <c r="N597">
        <v>3.775</v>
      </c>
      <c r="O597">
        <v>3.775</v>
      </c>
      <c r="P597">
        <v>3.765</v>
      </c>
      <c r="Q597">
        <v>3.76</v>
      </c>
      <c r="R597">
        <v>3.755</v>
      </c>
      <c r="S597">
        <v>3.73</v>
      </c>
    </row>
    <row r="598" spans="1:19" ht="12.75">
      <c r="A598" s="3">
        <v>39155</v>
      </c>
      <c r="B598">
        <v>3.215</v>
      </c>
      <c r="C598">
        <v>3.21</v>
      </c>
      <c r="D598">
        <v>3.22</v>
      </c>
      <c r="E598">
        <v>3.315</v>
      </c>
      <c r="F598">
        <v>3.395</v>
      </c>
      <c r="G598">
        <v>3.46</v>
      </c>
      <c r="H598">
        <v>3.3</v>
      </c>
      <c r="I598">
        <v>3.53</v>
      </c>
      <c r="J598">
        <v>3.63</v>
      </c>
      <c r="K598">
        <v>3.73</v>
      </c>
      <c r="L598">
        <v>3.69</v>
      </c>
      <c r="M598">
        <v>3.725</v>
      </c>
      <c r="N598">
        <v>3.74</v>
      </c>
      <c r="O598">
        <v>3.74</v>
      </c>
      <c r="P598">
        <v>3.735</v>
      </c>
      <c r="Q598">
        <v>3.73</v>
      </c>
      <c r="R598">
        <v>3.725</v>
      </c>
      <c r="S598">
        <v>3.7</v>
      </c>
    </row>
    <row r="599" spans="1:19" ht="12.75">
      <c r="A599" s="3">
        <v>39156</v>
      </c>
      <c r="B599">
        <v>3.205</v>
      </c>
      <c r="C599">
        <v>3.205</v>
      </c>
      <c r="D599">
        <v>3.215</v>
      </c>
      <c r="E599">
        <v>3.325</v>
      </c>
      <c r="F599">
        <v>3.4</v>
      </c>
      <c r="G599">
        <v>3.47</v>
      </c>
      <c r="H599">
        <v>3.315</v>
      </c>
      <c r="I599">
        <v>3.545</v>
      </c>
      <c r="J599">
        <v>3.66</v>
      </c>
      <c r="K599">
        <v>3.76</v>
      </c>
      <c r="L599">
        <v>3.72</v>
      </c>
      <c r="M599">
        <v>3.745</v>
      </c>
      <c r="N599">
        <v>3.76</v>
      </c>
      <c r="O599">
        <v>3.76</v>
      </c>
      <c r="P599">
        <v>3.75</v>
      </c>
      <c r="Q599">
        <v>3.74</v>
      </c>
      <c r="R599">
        <v>3.735</v>
      </c>
      <c r="S599">
        <v>3.71</v>
      </c>
    </row>
    <row r="600" spans="1:19" ht="12.75">
      <c r="A600" s="3">
        <v>39157</v>
      </c>
      <c r="B600">
        <v>3.205</v>
      </c>
      <c r="C600">
        <v>3.205</v>
      </c>
      <c r="D600">
        <v>3.205</v>
      </c>
      <c r="E600">
        <v>3.315</v>
      </c>
      <c r="F600">
        <v>3.405</v>
      </c>
      <c r="G600">
        <v>3.47</v>
      </c>
      <c r="H600">
        <v>3.31</v>
      </c>
      <c r="I600">
        <v>3.55</v>
      </c>
      <c r="J600">
        <v>3.68</v>
      </c>
      <c r="K600">
        <v>3.645</v>
      </c>
      <c r="L600">
        <v>3.745</v>
      </c>
      <c r="M600">
        <v>3.775</v>
      </c>
      <c r="N600">
        <v>3.78</v>
      </c>
      <c r="O600">
        <v>3.77</v>
      </c>
      <c r="P600">
        <v>3.765</v>
      </c>
      <c r="Q600">
        <v>3.755</v>
      </c>
      <c r="R600">
        <v>3.745</v>
      </c>
      <c r="S600">
        <v>3.72</v>
      </c>
    </row>
    <row r="601" spans="1:19" ht="12.75">
      <c r="A601" s="3">
        <v>39160</v>
      </c>
      <c r="B601">
        <v>3.2</v>
      </c>
      <c r="C601">
        <v>3.2</v>
      </c>
      <c r="D601">
        <v>3.2</v>
      </c>
      <c r="E601">
        <v>3.315</v>
      </c>
      <c r="F601">
        <v>3.4</v>
      </c>
      <c r="G601">
        <v>3.475</v>
      </c>
      <c r="H601">
        <v>3.325</v>
      </c>
      <c r="I601">
        <v>3.565</v>
      </c>
      <c r="J601">
        <v>3.71</v>
      </c>
      <c r="K601">
        <v>3.81</v>
      </c>
      <c r="L601">
        <v>3.77</v>
      </c>
      <c r="M601">
        <v>3.8</v>
      </c>
      <c r="N601">
        <v>3.81</v>
      </c>
      <c r="O601">
        <v>3.805</v>
      </c>
      <c r="P601">
        <v>3.79</v>
      </c>
      <c r="Q601">
        <v>3.78</v>
      </c>
      <c r="R601">
        <v>3.77</v>
      </c>
      <c r="S601">
        <v>3.745</v>
      </c>
    </row>
    <row r="602" spans="1:19" ht="12.75">
      <c r="A602" s="3">
        <v>39161</v>
      </c>
      <c r="B602">
        <v>3.2</v>
      </c>
      <c r="C602">
        <v>3.2</v>
      </c>
      <c r="D602">
        <v>3.2</v>
      </c>
      <c r="E602">
        <v>3.315</v>
      </c>
      <c r="F602">
        <v>3.4</v>
      </c>
      <c r="G602">
        <v>3.47</v>
      </c>
      <c r="H602">
        <v>3.33</v>
      </c>
      <c r="I602">
        <v>3.555</v>
      </c>
      <c r="J602">
        <v>3.69</v>
      </c>
      <c r="K602">
        <v>3.795</v>
      </c>
      <c r="L602">
        <v>3.755</v>
      </c>
      <c r="M602">
        <v>3.785</v>
      </c>
      <c r="N602">
        <v>3.795</v>
      </c>
      <c r="O602">
        <v>3.79</v>
      </c>
      <c r="P602">
        <v>3.78</v>
      </c>
      <c r="Q602">
        <v>3.765</v>
      </c>
      <c r="R602">
        <v>3.755</v>
      </c>
      <c r="S602">
        <v>3.73</v>
      </c>
    </row>
    <row r="603" spans="1:19" ht="12.75">
      <c r="A603" s="3">
        <v>39162</v>
      </c>
      <c r="B603">
        <v>3.2</v>
      </c>
      <c r="C603">
        <v>3.2</v>
      </c>
      <c r="D603">
        <v>3.2</v>
      </c>
      <c r="E603">
        <v>3.31</v>
      </c>
      <c r="F603">
        <v>3.4</v>
      </c>
      <c r="G603">
        <v>3.47</v>
      </c>
      <c r="H603">
        <v>3.325</v>
      </c>
      <c r="I603">
        <v>3.555</v>
      </c>
      <c r="J603">
        <v>3.695</v>
      </c>
      <c r="K603">
        <v>3.795</v>
      </c>
      <c r="L603">
        <v>3.76</v>
      </c>
      <c r="M603">
        <v>3.8</v>
      </c>
      <c r="N603">
        <v>3.81</v>
      </c>
      <c r="O603">
        <v>3.8</v>
      </c>
      <c r="P603">
        <v>3.79</v>
      </c>
      <c r="Q603">
        <v>3.78</v>
      </c>
      <c r="R603">
        <v>3.775</v>
      </c>
      <c r="S603">
        <v>3.75</v>
      </c>
    </row>
    <row r="604" spans="1:19" ht="12.75">
      <c r="A604" s="3">
        <v>39163</v>
      </c>
      <c r="B604">
        <v>3.2</v>
      </c>
      <c r="C604">
        <v>3.2</v>
      </c>
      <c r="D604">
        <v>3.2</v>
      </c>
      <c r="E604">
        <v>3.31</v>
      </c>
      <c r="F604">
        <v>3.4</v>
      </c>
      <c r="G604">
        <v>3.47</v>
      </c>
      <c r="H604">
        <v>3.335</v>
      </c>
      <c r="I604">
        <v>3.555</v>
      </c>
      <c r="J604">
        <v>3.685</v>
      </c>
      <c r="K604">
        <v>3.785</v>
      </c>
      <c r="L604">
        <v>3.75</v>
      </c>
      <c r="M604">
        <v>3.785</v>
      </c>
      <c r="N604">
        <v>3.795</v>
      </c>
      <c r="O604">
        <v>3.79</v>
      </c>
      <c r="P604">
        <v>3.78</v>
      </c>
      <c r="Q604">
        <v>3.77</v>
      </c>
      <c r="R604">
        <v>3.765</v>
      </c>
      <c r="S604">
        <v>3.735</v>
      </c>
    </row>
    <row r="605" spans="1:19" ht="12.75">
      <c r="A605" s="3">
        <v>39164</v>
      </c>
      <c r="B605">
        <v>3.205</v>
      </c>
      <c r="C605">
        <v>3.205</v>
      </c>
      <c r="D605">
        <v>3.205</v>
      </c>
      <c r="E605">
        <v>3.325</v>
      </c>
      <c r="F605">
        <v>3.405</v>
      </c>
      <c r="G605">
        <v>3.485</v>
      </c>
      <c r="H605">
        <v>3.33</v>
      </c>
      <c r="I605">
        <v>3.57</v>
      </c>
      <c r="J605">
        <v>3.715</v>
      </c>
      <c r="K605">
        <v>3.76</v>
      </c>
      <c r="L605">
        <v>3.795</v>
      </c>
      <c r="M605">
        <v>3.84</v>
      </c>
      <c r="N605">
        <v>3.855</v>
      </c>
      <c r="O605">
        <v>3.855</v>
      </c>
      <c r="P605">
        <v>3.845</v>
      </c>
      <c r="Q605">
        <v>3.84</v>
      </c>
      <c r="R605">
        <v>3.835</v>
      </c>
      <c r="S605">
        <v>3.81</v>
      </c>
    </row>
    <row r="606" spans="1:19" ht="12.75">
      <c r="A606" s="3">
        <v>39167</v>
      </c>
      <c r="B606">
        <v>3.215</v>
      </c>
      <c r="C606">
        <v>3.21</v>
      </c>
      <c r="D606">
        <v>3.22</v>
      </c>
      <c r="E606">
        <v>3.34</v>
      </c>
      <c r="F606">
        <v>3.43</v>
      </c>
      <c r="G606">
        <v>3.5</v>
      </c>
      <c r="I606">
        <v>3.585</v>
      </c>
      <c r="J606">
        <v>3.74</v>
      </c>
      <c r="K606">
        <v>3.785</v>
      </c>
      <c r="L606">
        <v>3.815</v>
      </c>
      <c r="M606">
        <v>3.86</v>
      </c>
      <c r="N606">
        <v>3.875</v>
      </c>
      <c r="O606">
        <v>3.87</v>
      </c>
      <c r="P606">
        <v>3.9</v>
      </c>
      <c r="Q606">
        <v>3.89</v>
      </c>
      <c r="R606">
        <v>3.845</v>
      </c>
      <c r="S606">
        <v>3.86</v>
      </c>
    </row>
    <row r="607" spans="1:18" ht="12.75">
      <c r="A607" s="3">
        <v>39168</v>
      </c>
      <c r="B607">
        <v>3.225</v>
      </c>
      <c r="C607">
        <v>3.21</v>
      </c>
      <c r="D607">
        <v>3.225</v>
      </c>
      <c r="E607">
        <v>3.35</v>
      </c>
      <c r="F607">
        <v>3.45</v>
      </c>
      <c r="G607">
        <v>3.52</v>
      </c>
      <c r="I607">
        <v>3.61</v>
      </c>
      <c r="J607">
        <v>3.78</v>
      </c>
      <c r="K607">
        <v>3.88</v>
      </c>
      <c r="L607">
        <v>3.855</v>
      </c>
      <c r="M607">
        <v>3.9</v>
      </c>
      <c r="N607">
        <v>3.915</v>
      </c>
      <c r="O607">
        <v>3.91</v>
      </c>
      <c r="P607">
        <v>3.9</v>
      </c>
      <c r="Q607">
        <v>3.89</v>
      </c>
      <c r="R607">
        <v>3.885</v>
      </c>
    </row>
    <row r="608" spans="1:19" ht="12.75">
      <c r="A608" s="3">
        <v>39169</v>
      </c>
      <c r="B608">
        <v>3.215</v>
      </c>
      <c r="C608">
        <v>3.21</v>
      </c>
      <c r="D608">
        <v>3.225</v>
      </c>
      <c r="E608">
        <v>3.34</v>
      </c>
      <c r="F608">
        <v>3.44</v>
      </c>
      <c r="G608">
        <v>3.525</v>
      </c>
      <c r="H608">
        <v>3.345</v>
      </c>
      <c r="I608">
        <v>3.6</v>
      </c>
      <c r="J608">
        <v>3.76</v>
      </c>
      <c r="K608">
        <v>3.865</v>
      </c>
      <c r="L608">
        <v>3.845</v>
      </c>
      <c r="M608">
        <v>3.895</v>
      </c>
      <c r="N608">
        <v>3.91</v>
      </c>
      <c r="O608">
        <v>3.905</v>
      </c>
      <c r="P608">
        <v>3.895</v>
      </c>
      <c r="Q608">
        <v>3.89</v>
      </c>
      <c r="R608">
        <v>3.885</v>
      </c>
      <c r="S608">
        <v>3.86</v>
      </c>
    </row>
    <row r="609" spans="1:19" ht="12.75">
      <c r="A609" s="3">
        <v>39170</v>
      </c>
      <c r="B609">
        <v>3.205</v>
      </c>
      <c r="C609">
        <v>3.21</v>
      </c>
      <c r="D609">
        <v>3.23</v>
      </c>
      <c r="E609">
        <v>3.34</v>
      </c>
      <c r="F609">
        <v>3.445</v>
      </c>
      <c r="G609">
        <v>3.52</v>
      </c>
      <c r="H609">
        <v>3.355</v>
      </c>
      <c r="I609">
        <v>3.595</v>
      </c>
      <c r="J609">
        <v>3.76</v>
      </c>
      <c r="K609">
        <v>3.695</v>
      </c>
      <c r="L609">
        <v>3.845</v>
      </c>
      <c r="M609">
        <v>3.905</v>
      </c>
      <c r="N609">
        <v>3.925</v>
      </c>
      <c r="O609">
        <v>3.92</v>
      </c>
      <c r="P609">
        <v>3.915</v>
      </c>
      <c r="Q609">
        <v>3.91</v>
      </c>
      <c r="R609">
        <v>3.905</v>
      </c>
      <c r="S609">
        <v>3.88</v>
      </c>
    </row>
    <row r="610" spans="1:19" ht="12.75">
      <c r="A610" s="3">
        <v>39171</v>
      </c>
      <c r="B610">
        <v>3.22</v>
      </c>
      <c r="C610">
        <v>3.21</v>
      </c>
      <c r="D610">
        <v>3.23</v>
      </c>
      <c r="E610">
        <v>3.35</v>
      </c>
      <c r="F610">
        <v>3.46</v>
      </c>
      <c r="G610">
        <v>3.53</v>
      </c>
      <c r="H610">
        <v>3.355</v>
      </c>
      <c r="I610">
        <v>3.615</v>
      </c>
      <c r="J610">
        <v>3.78</v>
      </c>
      <c r="K610">
        <v>3.88</v>
      </c>
      <c r="L610">
        <v>3.87</v>
      </c>
      <c r="M610">
        <v>3.925</v>
      </c>
      <c r="N610">
        <v>3.95</v>
      </c>
      <c r="O610">
        <v>3.95</v>
      </c>
      <c r="P610">
        <v>3.94</v>
      </c>
      <c r="Q610">
        <v>3.935</v>
      </c>
      <c r="R610">
        <v>3.93</v>
      </c>
      <c r="S610">
        <v>3.905</v>
      </c>
    </row>
    <row r="611" spans="1:19" ht="12.75">
      <c r="A611" s="3">
        <v>39174</v>
      </c>
      <c r="B611">
        <v>3.21</v>
      </c>
      <c r="C611">
        <v>3.215</v>
      </c>
      <c r="D611">
        <v>3.23</v>
      </c>
      <c r="E611">
        <v>3.35</v>
      </c>
      <c r="F611">
        <v>3.45</v>
      </c>
      <c r="G611">
        <v>3.525</v>
      </c>
      <c r="I611">
        <v>3.61</v>
      </c>
      <c r="J611">
        <v>3.77</v>
      </c>
      <c r="K611">
        <v>3.87</v>
      </c>
      <c r="L611">
        <v>3.855</v>
      </c>
      <c r="M611">
        <v>3.91</v>
      </c>
      <c r="N611">
        <v>3.935</v>
      </c>
      <c r="O611">
        <v>3.935</v>
      </c>
      <c r="P611">
        <v>3.925</v>
      </c>
      <c r="Q611">
        <v>3.92</v>
      </c>
      <c r="R611">
        <v>3.915</v>
      </c>
      <c r="S611">
        <v>3.89</v>
      </c>
    </row>
    <row r="612" spans="1:19" ht="12.75">
      <c r="A612" s="3">
        <v>39175</v>
      </c>
      <c r="B612">
        <v>3.22</v>
      </c>
      <c r="C612">
        <v>3.215</v>
      </c>
      <c r="D612">
        <v>3.23</v>
      </c>
      <c r="E612">
        <v>3.355</v>
      </c>
      <c r="F612">
        <v>3.46</v>
      </c>
      <c r="G612">
        <v>3.535</v>
      </c>
      <c r="H612">
        <v>3.35</v>
      </c>
      <c r="I612">
        <v>3.62</v>
      </c>
      <c r="J612">
        <v>3.785</v>
      </c>
      <c r="K612">
        <v>3.845</v>
      </c>
      <c r="L612">
        <v>3.875</v>
      </c>
      <c r="M612">
        <v>3.935</v>
      </c>
      <c r="N612">
        <v>3.96</v>
      </c>
      <c r="O612">
        <v>3.96</v>
      </c>
      <c r="P612">
        <v>3.95</v>
      </c>
      <c r="Q612">
        <v>3.945</v>
      </c>
      <c r="R612">
        <v>3.94</v>
      </c>
      <c r="S612">
        <v>3.92</v>
      </c>
    </row>
    <row r="613" spans="1:19" ht="12.75">
      <c r="A613" s="3">
        <v>39176</v>
      </c>
      <c r="B613">
        <v>3.21</v>
      </c>
      <c r="C613">
        <v>3.21</v>
      </c>
      <c r="D613">
        <v>3.235</v>
      </c>
      <c r="E613">
        <v>3.36</v>
      </c>
      <c r="F613">
        <v>3.465</v>
      </c>
      <c r="G613">
        <v>3.545</v>
      </c>
      <c r="H613">
        <v>3.36</v>
      </c>
      <c r="I613">
        <v>3.62</v>
      </c>
      <c r="J613">
        <v>3.785</v>
      </c>
      <c r="K613">
        <v>3.885</v>
      </c>
      <c r="L613">
        <v>3.87</v>
      </c>
      <c r="M613">
        <v>3.935</v>
      </c>
      <c r="N613">
        <v>3.965</v>
      </c>
      <c r="O613">
        <v>3.965</v>
      </c>
      <c r="P613">
        <v>3.955</v>
      </c>
      <c r="Q613">
        <v>3.955</v>
      </c>
      <c r="R613">
        <v>3.95</v>
      </c>
      <c r="S613">
        <v>3.93</v>
      </c>
    </row>
    <row r="614" spans="1:19" ht="12.75">
      <c r="A614" s="3">
        <v>39177</v>
      </c>
      <c r="B614">
        <v>3.215</v>
      </c>
      <c r="C614">
        <v>3.21</v>
      </c>
      <c r="D614">
        <v>3.23</v>
      </c>
      <c r="E614">
        <v>3.36</v>
      </c>
      <c r="F614">
        <v>3.46</v>
      </c>
      <c r="G614">
        <v>3.54</v>
      </c>
      <c r="H614">
        <v>3.355</v>
      </c>
      <c r="I614">
        <v>3.63</v>
      </c>
      <c r="J614">
        <v>3.79</v>
      </c>
      <c r="K614">
        <v>3.855</v>
      </c>
      <c r="L614">
        <v>3.885</v>
      </c>
      <c r="M614">
        <v>3.95</v>
      </c>
      <c r="N614">
        <v>3.98</v>
      </c>
      <c r="O614">
        <v>3.98</v>
      </c>
      <c r="P614">
        <v>3.975</v>
      </c>
      <c r="Q614">
        <v>3.97</v>
      </c>
      <c r="R614">
        <v>3.965</v>
      </c>
      <c r="S614">
        <v>3.94</v>
      </c>
    </row>
    <row r="615" spans="1:19" ht="12.75">
      <c r="A615" s="3">
        <v>39182</v>
      </c>
      <c r="B615">
        <v>3.24</v>
      </c>
      <c r="C615">
        <v>3.215</v>
      </c>
      <c r="D615">
        <v>3.235</v>
      </c>
      <c r="E615">
        <v>3.37</v>
      </c>
      <c r="F615">
        <v>3.475</v>
      </c>
      <c r="G615">
        <v>3.565</v>
      </c>
      <c r="H615">
        <v>3.365</v>
      </c>
      <c r="I615">
        <v>3.645</v>
      </c>
      <c r="J615">
        <v>3.82</v>
      </c>
      <c r="K615">
        <v>3.76</v>
      </c>
      <c r="L615">
        <v>3.92</v>
      </c>
      <c r="M615">
        <v>3.99</v>
      </c>
      <c r="N615">
        <v>4.025</v>
      </c>
      <c r="O615">
        <v>4.025</v>
      </c>
      <c r="P615">
        <v>4.02</v>
      </c>
      <c r="Q615">
        <v>4.02</v>
      </c>
      <c r="R615">
        <v>4.015</v>
      </c>
      <c r="S615">
        <v>3.99</v>
      </c>
    </row>
    <row r="616" spans="1:19" ht="12.75">
      <c r="A616" s="3">
        <v>39183</v>
      </c>
      <c r="B616">
        <v>3.23</v>
      </c>
      <c r="C616">
        <v>3.215</v>
      </c>
      <c r="D616">
        <v>3.235</v>
      </c>
      <c r="E616">
        <v>3.37</v>
      </c>
      <c r="F616">
        <v>3.48</v>
      </c>
      <c r="G616">
        <v>3.57</v>
      </c>
      <c r="H616">
        <v>3.37</v>
      </c>
      <c r="I616">
        <v>3.66</v>
      </c>
      <c r="J616">
        <v>3.83</v>
      </c>
      <c r="K616">
        <v>3.93</v>
      </c>
      <c r="L616">
        <v>3.93</v>
      </c>
      <c r="M616">
        <v>4</v>
      </c>
      <c r="N616">
        <v>4.035</v>
      </c>
      <c r="O616">
        <v>4.035</v>
      </c>
      <c r="P616">
        <v>4.03</v>
      </c>
      <c r="Q616">
        <v>4.025</v>
      </c>
      <c r="R616">
        <v>4.02</v>
      </c>
      <c r="S616">
        <v>4</v>
      </c>
    </row>
    <row r="617" spans="1:19" ht="12.75">
      <c r="A617" s="3">
        <v>39184</v>
      </c>
      <c r="B617">
        <v>3.25</v>
      </c>
      <c r="C617">
        <v>3.215</v>
      </c>
      <c r="D617">
        <v>3.23</v>
      </c>
      <c r="E617">
        <v>3.365</v>
      </c>
      <c r="F617">
        <v>3.47</v>
      </c>
      <c r="G617">
        <v>3.56</v>
      </c>
      <c r="H617">
        <v>3.375</v>
      </c>
      <c r="I617">
        <v>3.655</v>
      </c>
      <c r="J617">
        <v>3.83</v>
      </c>
      <c r="K617">
        <v>3.93</v>
      </c>
      <c r="L617">
        <v>3.94</v>
      </c>
      <c r="M617">
        <v>4.01</v>
      </c>
      <c r="N617">
        <v>4.05</v>
      </c>
      <c r="O617">
        <v>4.05</v>
      </c>
      <c r="P617">
        <v>4.05</v>
      </c>
      <c r="Q617">
        <v>4.045</v>
      </c>
      <c r="R617">
        <v>4.04</v>
      </c>
      <c r="S617">
        <v>4.015</v>
      </c>
    </row>
    <row r="618" spans="1:19" ht="12.75">
      <c r="A618" s="3">
        <v>39185</v>
      </c>
      <c r="B618">
        <v>3.23</v>
      </c>
      <c r="C618">
        <v>3.215</v>
      </c>
      <c r="D618">
        <v>3.235</v>
      </c>
      <c r="E618">
        <v>3.37</v>
      </c>
      <c r="F618">
        <v>3.485</v>
      </c>
      <c r="G618">
        <v>3.565</v>
      </c>
      <c r="H618">
        <v>3.38</v>
      </c>
      <c r="I618">
        <v>3.665</v>
      </c>
      <c r="J618">
        <v>3.835</v>
      </c>
      <c r="K618">
        <v>3.775</v>
      </c>
      <c r="L618">
        <v>3.945</v>
      </c>
      <c r="M618">
        <v>4.02</v>
      </c>
      <c r="N618">
        <v>4.06</v>
      </c>
      <c r="O618">
        <v>4.06</v>
      </c>
      <c r="P618">
        <v>4.06</v>
      </c>
      <c r="Q618">
        <v>4.06</v>
      </c>
      <c r="R618">
        <v>4.055</v>
      </c>
      <c r="S618">
        <v>4.03</v>
      </c>
    </row>
    <row r="619" spans="1:19" ht="12.75">
      <c r="A619" s="3">
        <v>39188</v>
      </c>
      <c r="B619">
        <v>3.25</v>
      </c>
      <c r="C619">
        <v>3.215</v>
      </c>
      <c r="D619">
        <v>3.315</v>
      </c>
      <c r="E619">
        <v>3.4</v>
      </c>
      <c r="F619">
        <v>3.525</v>
      </c>
      <c r="G619">
        <v>3.62</v>
      </c>
      <c r="H619">
        <v>3.385</v>
      </c>
      <c r="I619">
        <v>3.715</v>
      </c>
      <c r="J619">
        <v>3.92</v>
      </c>
      <c r="K619">
        <v>3.97</v>
      </c>
      <c r="L619">
        <v>4.03</v>
      </c>
      <c r="M619">
        <v>4.095</v>
      </c>
      <c r="N619">
        <v>4.125</v>
      </c>
      <c r="O619">
        <v>4.12</v>
      </c>
      <c r="P619">
        <v>4.11</v>
      </c>
      <c r="Q619">
        <v>4.1</v>
      </c>
      <c r="R619">
        <v>4.095</v>
      </c>
      <c r="S619">
        <v>4.07</v>
      </c>
    </row>
    <row r="620" spans="1:19" ht="12.75">
      <c r="A620" s="3">
        <v>39189</v>
      </c>
      <c r="B620">
        <v>3.23</v>
      </c>
      <c r="C620">
        <v>3.27</v>
      </c>
      <c r="D620">
        <v>3.335</v>
      </c>
      <c r="E620">
        <v>3.41</v>
      </c>
      <c r="F620">
        <v>3.535</v>
      </c>
      <c r="G620">
        <v>3.63</v>
      </c>
      <c r="H620">
        <v>3.39</v>
      </c>
      <c r="I620">
        <v>3.73</v>
      </c>
      <c r="J620">
        <v>3.935</v>
      </c>
      <c r="K620">
        <v>4.035</v>
      </c>
      <c r="L620">
        <v>4.05</v>
      </c>
      <c r="M620">
        <v>4.1</v>
      </c>
      <c r="N620">
        <v>4.13</v>
      </c>
      <c r="O620">
        <v>4.12</v>
      </c>
      <c r="P620">
        <v>4.11</v>
      </c>
      <c r="Q620">
        <v>4.1</v>
      </c>
      <c r="R620">
        <v>4.095</v>
      </c>
      <c r="S620">
        <v>4.07</v>
      </c>
    </row>
    <row r="621" spans="1:19" ht="12.75">
      <c r="A621" s="3">
        <v>39190</v>
      </c>
      <c r="B621">
        <v>3.23</v>
      </c>
      <c r="C621">
        <v>3.265</v>
      </c>
      <c r="D621">
        <v>3.33</v>
      </c>
      <c r="E621">
        <v>3.405</v>
      </c>
      <c r="F621">
        <v>3.525</v>
      </c>
      <c r="G621">
        <v>3.625</v>
      </c>
      <c r="H621">
        <v>3.385</v>
      </c>
      <c r="I621">
        <v>3.71</v>
      </c>
      <c r="J621">
        <v>3.915</v>
      </c>
      <c r="K621">
        <v>3.855</v>
      </c>
      <c r="L621">
        <v>4.02</v>
      </c>
      <c r="M621">
        <v>4.07</v>
      </c>
      <c r="N621">
        <v>4.095</v>
      </c>
      <c r="O621">
        <v>4.085</v>
      </c>
      <c r="P621">
        <v>4.075</v>
      </c>
      <c r="Q621">
        <v>4.065</v>
      </c>
      <c r="R621">
        <v>4.055</v>
      </c>
      <c r="S621">
        <v>4.03</v>
      </c>
    </row>
    <row r="622" spans="1:19" ht="12.75">
      <c r="A622" s="3">
        <v>39191</v>
      </c>
      <c r="B622">
        <v>3.23</v>
      </c>
      <c r="C622">
        <v>3.275</v>
      </c>
      <c r="D622">
        <v>3.34</v>
      </c>
      <c r="E622">
        <v>3.41</v>
      </c>
      <c r="F622">
        <v>3.535</v>
      </c>
      <c r="G622">
        <v>3.63</v>
      </c>
      <c r="H622">
        <v>3.395</v>
      </c>
      <c r="I622">
        <v>3.725</v>
      </c>
      <c r="J622">
        <v>3.935</v>
      </c>
      <c r="K622">
        <v>4.025</v>
      </c>
      <c r="L622">
        <v>4.035</v>
      </c>
      <c r="M622">
        <v>4.09</v>
      </c>
      <c r="N622">
        <v>4.115</v>
      </c>
      <c r="O622">
        <v>4.105</v>
      </c>
      <c r="P622">
        <v>4.095</v>
      </c>
      <c r="Q622">
        <v>4.085</v>
      </c>
      <c r="R622">
        <v>4.075</v>
      </c>
      <c r="S622">
        <v>4.05</v>
      </c>
    </row>
    <row r="623" spans="1:19" ht="12.75">
      <c r="A623" s="3">
        <v>39192</v>
      </c>
      <c r="B623">
        <v>3.225</v>
      </c>
      <c r="C623">
        <v>3.275</v>
      </c>
      <c r="D623">
        <v>3.34</v>
      </c>
      <c r="E623">
        <v>3.415</v>
      </c>
      <c r="F623">
        <v>3.54</v>
      </c>
      <c r="G623">
        <v>3.64</v>
      </c>
      <c r="H623">
        <v>3.39</v>
      </c>
      <c r="I623">
        <v>3.735</v>
      </c>
      <c r="J623">
        <v>3.935</v>
      </c>
      <c r="K623">
        <v>3.995</v>
      </c>
      <c r="L623">
        <v>4.045</v>
      </c>
      <c r="M623">
        <v>4.105</v>
      </c>
      <c r="N623">
        <v>4.135</v>
      </c>
      <c r="O623">
        <v>4.13</v>
      </c>
      <c r="P623">
        <v>4.12</v>
      </c>
      <c r="Q623">
        <v>4.11</v>
      </c>
      <c r="R623">
        <v>4.1</v>
      </c>
      <c r="S623">
        <v>4.07</v>
      </c>
    </row>
    <row r="624" spans="1:19" ht="12.75">
      <c r="A624" s="3">
        <v>39195</v>
      </c>
      <c r="B624">
        <v>3.225</v>
      </c>
      <c r="C624">
        <v>3.27</v>
      </c>
      <c r="D624">
        <v>3.33</v>
      </c>
      <c r="E624">
        <v>3.42</v>
      </c>
      <c r="F624">
        <v>3.54</v>
      </c>
      <c r="G624">
        <v>3.645</v>
      </c>
      <c r="H624">
        <v>3.395</v>
      </c>
      <c r="I624">
        <v>3.745</v>
      </c>
      <c r="J624">
        <v>3.94</v>
      </c>
      <c r="K624">
        <v>4.04</v>
      </c>
      <c r="L624">
        <v>4.05</v>
      </c>
      <c r="M624">
        <v>4.105</v>
      </c>
      <c r="N624">
        <v>4.135</v>
      </c>
      <c r="O624">
        <v>4.125</v>
      </c>
      <c r="P624">
        <v>4.115</v>
      </c>
      <c r="Q624">
        <v>4.105</v>
      </c>
      <c r="R624">
        <v>4.095</v>
      </c>
      <c r="S624">
        <v>4.065</v>
      </c>
    </row>
    <row r="625" spans="1:19" ht="12.75">
      <c r="A625" s="3">
        <v>39196</v>
      </c>
      <c r="B625">
        <v>3.23</v>
      </c>
      <c r="C625">
        <v>3.275</v>
      </c>
      <c r="D625">
        <v>3.335</v>
      </c>
      <c r="E625">
        <v>3.415</v>
      </c>
      <c r="F625">
        <v>3.535</v>
      </c>
      <c r="G625">
        <v>3.645</v>
      </c>
      <c r="H625">
        <v>3.4</v>
      </c>
      <c r="I625">
        <v>3.735</v>
      </c>
      <c r="J625">
        <v>3.92</v>
      </c>
      <c r="K625">
        <v>4.02</v>
      </c>
      <c r="L625">
        <v>4.025</v>
      </c>
      <c r="M625">
        <v>4.075</v>
      </c>
      <c r="N625">
        <v>4.1</v>
      </c>
      <c r="O625">
        <v>4.09</v>
      </c>
      <c r="P625">
        <v>4.08</v>
      </c>
      <c r="Q625">
        <v>4.07</v>
      </c>
      <c r="R625">
        <v>4.06</v>
      </c>
      <c r="S625">
        <v>4.03</v>
      </c>
    </row>
    <row r="626" spans="1:19" ht="12.75">
      <c r="A626" s="3">
        <v>39197</v>
      </c>
      <c r="B626">
        <v>3.23</v>
      </c>
      <c r="C626">
        <v>3.275</v>
      </c>
      <c r="D626">
        <v>3.34</v>
      </c>
      <c r="E626">
        <v>3.415</v>
      </c>
      <c r="F626">
        <v>3.535</v>
      </c>
      <c r="G626">
        <v>3.635</v>
      </c>
      <c r="H626">
        <v>3.405</v>
      </c>
      <c r="I626">
        <v>3.73</v>
      </c>
      <c r="J626">
        <v>3.905</v>
      </c>
      <c r="K626">
        <v>3.845</v>
      </c>
      <c r="L626">
        <v>4.015</v>
      </c>
      <c r="M626">
        <v>4.065</v>
      </c>
      <c r="N626">
        <v>4.095</v>
      </c>
      <c r="O626">
        <v>4.085</v>
      </c>
      <c r="P626">
        <v>4.075</v>
      </c>
      <c r="Q626">
        <v>4.06</v>
      </c>
      <c r="R626">
        <v>4.055</v>
      </c>
      <c r="S626">
        <v>4.025</v>
      </c>
    </row>
    <row r="627" spans="1:19" ht="12.75">
      <c r="A627" s="3">
        <v>39198</v>
      </c>
      <c r="B627">
        <v>3.23</v>
      </c>
      <c r="C627">
        <v>3.28</v>
      </c>
      <c r="D627">
        <v>3.345</v>
      </c>
      <c r="E627">
        <v>3.43</v>
      </c>
      <c r="F627">
        <v>3.555</v>
      </c>
      <c r="G627">
        <v>3.665</v>
      </c>
      <c r="H627">
        <v>3.425</v>
      </c>
      <c r="I627">
        <v>3.75</v>
      </c>
      <c r="J627">
        <v>3.95</v>
      </c>
      <c r="K627">
        <v>4.05</v>
      </c>
      <c r="L627">
        <v>4.055</v>
      </c>
      <c r="M627">
        <v>4.105</v>
      </c>
      <c r="N627">
        <v>4.135</v>
      </c>
      <c r="O627">
        <v>4.125</v>
      </c>
      <c r="P627">
        <v>4.11</v>
      </c>
      <c r="Q627">
        <v>4.1</v>
      </c>
      <c r="R627">
        <v>4.09</v>
      </c>
      <c r="S627">
        <v>4.06</v>
      </c>
    </row>
    <row r="628" spans="1:19" ht="12.75">
      <c r="A628" s="3">
        <v>39199</v>
      </c>
      <c r="B628">
        <v>3.245</v>
      </c>
      <c r="C628">
        <v>3.305</v>
      </c>
      <c r="D628">
        <v>3.36</v>
      </c>
      <c r="E628">
        <v>3.445</v>
      </c>
      <c r="F628">
        <v>3.575</v>
      </c>
      <c r="G628">
        <v>3.67</v>
      </c>
      <c r="H628">
        <v>3.42</v>
      </c>
      <c r="I628">
        <v>3.77</v>
      </c>
      <c r="J628">
        <v>3.98</v>
      </c>
      <c r="K628">
        <v>3.92</v>
      </c>
      <c r="L628">
        <v>4.085</v>
      </c>
      <c r="M628">
        <v>4.135</v>
      </c>
      <c r="N628">
        <v>4.165</v>
      </c>
      <c r="O628">
        <v>4.155</v>
      </c>
      <c r="P628">
        <v>4.135</v>
      </c>
      <c r="Q628">
        <v>4.125</v>
      </c>
      <c r="R628">
        <v>4.115</v>
      </c>
      <c r="S628">
        <v>4.085</v>
      </c>
    </row>
    <row r="629" spans="1:19" ht="12.75">
      <c r="A629" s="3">
        <v>39202</v>
      </c>
      <c r="B629">
        <v>3.23</v>
      </c>
      <c r="C629">
        <v>3.305</v>
      </c>
      <c r="D629">
        <v>3.365</v>
      </c>
      <c r="E629">
        <v>3.44</v>
      </c>
      <c r="F629">
        <v>3.565</v>
      </c>
      <c r="G629">
        <v>3.67</v>
      </c>
      <c r="H629">
        <v>3.425</v>
      </c>
      <c r="I629">
        <v>3.775</v>
      </c>
      <c r="J629">
        <v>3.96</v>
      </c>
      <c r="K629">
        <v>4.06</v>
      </c>
      <c r="L629">
        <v>4.065</v>
      </c>
      <c r="M629">
        <v>4.115</v>
      </c>
      <c r="N629">
        <v>4.14</v>
      </c>
      <c r="O629">
        <v>4.13</v>
      </c>
      <c r="P629">
        <v>4.11</v>
      </c>
      <c r="Q629">
        <v>4.095</v>
      </c>
      <c r="R629">
        <v>4.09</v>
      </c>
      <c r="S629">
        <v>4.06</v>
      </c>
    </row>
    <row r="630" spans="1:19" ht="12.75">
      <c r="A630" s="3">
        <v>39204</v>
      </c>
      <c r="B630">
        <v>3.235</v>
      </c>
      <c r="C630">
        <v>3.31</v>
      </c>
      <c r="D630">
        <v>3.36</v>
      </c>
      <c r="E630">
        <v>3.44</v>
      </c>
      <c r="F630">
        <v>3.56</v>
      </c>
      <c r="G630">
        <v>3.675</v>
      </c>
      <c r="H630">
        <v>3.45</v>
      </c>
      <c r="I630">
        <v>3.77</v>
      </c>
      <c r="J630">
        <v>3.965</v>
      </c>
      <c r="K630">
        <v>4.06</v>
      </c>
      <c r="L630">
        <v>4.065</v>
      </c>
      <c r="M630">
        <v>4.115</v>
      </c>
      <c r="N630">
        <v>4.135</v>
      </c>
      <c r="O630">
        <v>4.115</v>
      </c>
      <c r="P630">
        <v>4.095</v>
      </c>
      <c r="Q630">
        <v>4.085</v>
      </c>
      <c r="R630">
        <v>4.075</v>
      </c>
      <c r="S630">
        <v>4.045</v>
      </c>
    </row>
    <row r="631" spans="1:19" ht="12.75">
      <c r="A631" s="3">
        <v>39205</v>
      </c>
      <c r="B631">
        <v>3.25</v>
      </c>
      <c r="C631">
        <v>3.31</v>
      </c>
      <c r="D631">
        <v>3.36</v>
      </c>
      <c r="E631">
        <v>3.44</v>
      </c>
      <c r="F631">
        <v>3.57</v>
      </c>
      <c r="G631">
        <v>3.675</v>
      </c>
      <c r="H631">
        <v>3.44</v>
      </c>
      <c r="I631">
        <v>3.77</v>
      </c>
      <c r="J631">
        <v>3.965</v>
      </c>
      <c r="K631">
        <v>3.905</v>
      </c>
      <c r="L631">
        <v>4.06</v>
      </c>
      <c r="M631">
        <v>4.105</v>
      </c>
      <c r="N631">
        <v>4.13</v>
      </c>
      <c r="O631">
        <v>4.12</v>
      </c>
      <c r="P631">
        <v>4.1</v>
      </c>
      <c r="Q631">
        <v>4.09</v>
      </c>
      <c r="R631">
        <v>4.08</v>
      </c>
      <c r="S631">
        <v>4.05</v>
      </c>
    </row>
    <row r="632" spans="1:19" ht="12.75">
      <c r="A632" s="3">
        <v>39206</v>
      </c>
      <c r="B632">
        <v>3.23</v>
      </c>
      <c r="C632">
        <v>3.24</v>
      </c>
      <c r="D632">
        <v>3.28</v>
      </c>
      <c r="E632">
        <v>3.405</v>
      </c>
      <c r="F632">
        <v>3.545</v>
      </c>
      <c r="G632">
        <v>3.66</v>
      </c>
      <c r="H632">
        <v>3.445</v>
      </c>
      <c r="I632">
        <v>3.755</v>
      </c>
      <c r="J632">
        <v>3.94</v>
      </c>
      <c r="K632">
        <v>4</v>
      </c>
      <c r="L632">
        <v>4.035</v>
      </c>
      <c r="M632">
        <v>4.085</v>
      </c>
      <c r="N632">
        <v>4.105</v>
      </c>
      <c r="O632">
        <v>4.095</v>
      </c>
      <c r="P632">
        <v>4.075</v>
      </c>
      <c r="Q632">
        <v>4.065</v>
      </c>
      <c r="R632">
        <v>4.055</v>
      </c>
      <c r="S632">
        <v>4.025</v>
      </c>
    </row>
    <row r="633" spans="1:19" ht="12.75">
      <c r="A633" s="3">
        <v>39209</v>
      </c>
      <c r="B633">
        <v>3.225</v>
      </c>
      <c r="C633">
        <v>3.24</v>
      </c>
      <c r="D633">
        <v>3.285</v>
      </c>
      <c r="E633">
        <v>3.415</v>
      </c>
      <c r="F633">
        <v>3.565</v>
      </c>
      <c r="G633">
        <v>3.66</v>
      </c>
      <c r="H633">
        <v>3.415</v>
      </c>
      <c r="I633">
        <v>3.77</v>
      </c>
      <c r="J633">
        <v>3.945</v>
      </c>
      <c r="K633">
        <v>4.045</v>
      </c>
      <c r="L633">
        <v>4.045</v>
      </c>
      <c r="M633">
        <v>4.095</v>
      </c>
      <c r="N633">
        <v>4.115</v>
      </c>
      <c r="O633">
        <v>4.105</v>
      </c>
      <c r="P633">
        <v>4.085</v>
      </c>
      <c r="Q633">
        <v>4.075</v>
      </c>
      <c r="R633">
        <v>4.065</v>
      </c>
      <c r="S633">
        <v>4.035</v>
      </c>
    </row>
    <row r="634" spans="1:19" ht="12.75">
      <c r="A634" s="3">
        <v>39210</v>
      </c>
      <c r="B634">
        <v>3.225</v>
      </c>
      <c r="C634">
        <v>3.24</v>
      </c>
      <c r="D634">
        <v>3.28</v>
      </c>
      <c r="E634">
        <v>3.405</v>
      </c>
      <c r="F634">
        <v>3.545</v>
      </c>
      <c r="G634">
        <v>3.655</v>
      </c>
      <c r="H634">
        <v>3.4</v>
      </c>
      <c r="I634">
        <v>3.76</v>
      </c>
      <c r="J634">
        <v>3.935</v>
      </c>
      <c r="K634">
        <v>3.885</v>
      </c>
      <c r="L634">
        <v>4.03</v>
      </c>
      <c r="M634">
        <v>4.07</v>
      </c>
      <c r="N634">
        <v>4.09</v>
      </c>
      <c r="O634">
        <v>4.08</v>
      </c>
      <c r="P634">
        <v>4.06</v>
      </c>
      <c r="Q634">
        <v>4.045</v>
      </c>
      <c r="R634">
        <v>4.035</v>
      </c>
      <c r="S634">
        <v>4.005</v>
      </c>
    </row>
    <row r="635" spans="1:19" ht="12.75">
      <c r="A635" s="3">
        <v>39211</v>
      </c>
      <c r="B635">
        <v>3.25</v>
      </c>
      <c r="C635">
        <v>3.23</v>
      </c>
      <c r="D635">
        <v>3.28</v>
      </c>
      <c r="E635">
        <v>3.405</v>
      </c>
      <c r="F635">
        <v>3.545</v>
      </c>
      <c r="G635">
        <v>3.66</v>
      </c>
      <c r="H635">
        <v>3.405</v>
      </c>
      <c r="I635">
        <v>3.765</v>
      </c>
      <c r="J635">
        <v>3.945</v>
      </c>
      <c r="K635">
        <v>4.045</v>
      </c>
      <c r="L635">
        <v>4.05</v>
      </c>
      <c r="M635">
        <v>4.09</v>
      </c>
      <c r="N635">
        <v>4.11</v>
      </c>
      <c r="O635">
        <v>4.1</v>
      </c>
      <c r="P635">
        <v>4.08</v>
      </c>
      <c r="Q635">
        <v>4.07</v>
      </c>
      <c r="R635">
        <v>4.065</v>
      </c>
      <c r="S635">
        <v>4.035</v>
      </c>
    </row>
    <row r="636" spans="1:19" ht="12.75">
      <c r="A636" s="3">
        <v>39212</v>
      </c>
      <c r="B636">
        <v>3.24</v>
      </c>
      <c r="C636">
        <v>3.22</v>
      </c>
      <c r="D636">
        <v>3.27</v>
      </c>
      <c r="E636">
        <v>3.405</v>
      </c>
      <c r="F636">
        <v>3.555</v>
      </c>
      <c r="G636">
        <v>3.67</v>
      </c>
      <c r="H636">
        <v>3.415</v>
      </c>
      <c r="I636">
        <v>3.775</v>
      </c>
      <c r="J636">
        <v>3.955</v>
      </c>
      <c r="K636">
        <v>3.9</v>
      </c>
      <c r="L636">
        <v>4.06</v>
      </c>
      <c r="M636">
        <v>4.105</v>
      </c>
      <c r="N636">
        <v>4.125</v>
      </c>
      <c r="O636">
        <v>4.115</v>
      </c>
      <c r="P636">
        <v>4.095</v>
      </c>
      <c r="Q636">
        <v>4.085</v>
      </c>
      <c r="R636">
        <v>4.075</v>
      </c>
      <c r="S636">
        <v>4.045</v>
      </c>
    </row>
    <row r="637" spans="1:19" ht="12.75">
      <c r="A637" s="3">
        <v>39213</v>
      </c>
      <c r="B637">
        <v>3.25</v>
      </c>
      <c r="C637">
        <v>3.225</v>
      </c>
      <c r="D637">
        <v>3.27</v>
      </c>
      <c r="E637">
        <v>3.405</v>
      </c>
      <c r="F637">
        <v>3.55</v>
      </c>
      <c r="G637">
        <v>3.665</v>
      </c>
      <c r="H637">
        <v>3.41</v>
      </c>
      <c r="I637">
        <v>3.77</v>
      </c>
      <c r="J637">
        <v>3.95</v>
      </c>
      <c r="K637">
        <v>4.04</v>
      </c>
      <c r="L637">
        <v>4.05</v>
      </c>
      <c r="M637">
        <v>4.085</v>
      </c>
      <c r="N637">
        <v>4.105</v>
      </c>
      <c r="O637">
        <v>4.095</v>
      </c>
      <c r="P637">
        <v>4.07</v>
      </c>
      <c r="Q637">
        <v>4.06</v>
      </c>
      <c r="R637">
        <v>4.05</v>
      </c>
      <c r="S637">
        <v>4.02</v>
      </c>
    </row>
    <row r="638" spans="1:19" ht="12.75">
      <c r="A638" s="3">
        <v>39216</v>
      </c>
      <c r="B638">
        <v>3.22</v>
      </c>
      <c r="C638">
        <v>3.27</v>
      </c>
      <c r="D638">
        <v>3.4</v>
      </c>
      <c r="E638">
        <v>3.56</v>
      </c>
      <c r="F638">
        <v>3.675</v>
      </c>
      <c r="G638">
        <v>3.79</v>
      </c>
      <c r="H638">
        <v>3.395</v>
      </c>
      <c r="I638">
        <v>3.795</v>
      </c>
      <c r="J638">
        <v>3.985</v>
      </c>
      <c r="K638">
        <v>3.93</v>
      </c>
      <c r="L638">
        <v>4.1</v>
      </c>
      <c r="M638">
        <v>4.145</v>
      </c>
      <c r="N638">
        <v>4.17</v>
      </c>
      <c r="O638">
        <v>4.16</v>
      </c>
      <c r="P638">
        <v>4.14</v>
      </c>
      <c r="Q638">
        <v>4.13</v>
      </c>
      <c r="R638">
        <v>4.12</v>
      </c>
      <c r="S638">
        <v>4.09</v>
      </c>
    </row>
    <row r="639" spans="1:19" ht="12.75">
      <c r="A639" s="3">
        <v>39217</v>
      </c>
      <c r="B639">
        <v>3.22</v>
      </c>
      <c r="C639">
        <v>3.28</v>
      </c>
      <c r="D639">
        <v>3.405</v>
      </c>
      <c r="E639">
        <v>3.555</v>
      </c>
      <c r="F639">
        <v>3.68</v>
      </c>
      <c r="G639">
        <v>3.8</v>
      </c>
      <c r="H639">
        <v>3.405</v>
      </c>
      <c r="I639">
        <v>3.8</v>
      </c>
      <c r="J639">
        <v>4.02</v>
      </c>
      <c r="K639">
        <v>3.96</v>
      </c>
      <c r="L639">
        <v>4.14</v>
      </c>
      <c r="M639">
        <v>4.185</v>
      </c>
      <c r="N639">
        <v>4.21</v>
      </c>
      <c r="O639">
        <v>4.2</v>
      </c>
      <c r="P639">
        <v>4.18</v>
      </c>
      <c r="Q639">
        <v>4.17</v>
      </c>
      <c r="R639">
        <v>4.16</v>
      </c>
      <c r="S639">
        <v>4.13</v>
      </c>
    </row>
    <row r="640" spans="1:19" ht="12.75">
      <c r="A640" s="3">
        <v>39218</v>
      </c>
      <c r="B640">
        <v>3.22</v>
      </c>
      <c r="C640">
        <v>3.28</v>
      </c>
      <c r="D640">
        <v>3.405</v>
      </c>
      <c r="E640">
        <v>3.56</v>
      </c>
      <c r="F640">
        <v>3.68</v>
      </c>
      <c r="G640">
        <v>3.785</v>
      </c>
      <c r="H640">
        <v>3.4</v>
      </c>
      <c r="I640">
        <v>3.785</v>
      </c>
      <c r="J640">
        <v>4</v>
      </c>
      <c r="K640">
        <v>4.1</v>
      </c>
      <c r="L640">
        <v>4.12</v>
      </c>
      <c r="M640">
        <v>4.165</v>
      </c>
      <c r="N640">
        <v>4.195</v>
      </c>
      <c r="O640">
        <v>4.19</v>
      </c>
      <c r="P640">
        <v>4.17</v>
      </c>
      <c r="Q640">
        <v>4.16</v>
      </c>
      <c r="R640">
        <v>4.15</v>
      </c>
      <c r="S640">
        <v>4.12</v>
      </c>
    </row>
    <row r="641" spans="1:19" ht="12.75">
      <c r="A641" s="3">
        <v>39220</v>
      </c>
      <c r="B641">
        <v>3.22</v>
      </c>
      <c r="C641">
        <v>3.28</v>
      </c>
      <c r="D641">
        <v>3.41</v>
      </c>
      <c r="E641">
        <v>3.56</v>
      </c>
      <c r="F641">
        <v>3.68</v>
      </c>
      <c r="G641">
        <v>3.8</v>
      </c>
      <c r="H641">
        <v>3.365</v>
      </c>
      <c r="I641">
        <v>3.8</v>
      </c>
      <c r="J641">
        <v>4.035</v>
      </c>
      <c r="K641">
        <v>4.135</v>
      </c>
      <c r="L641">
        <v>4.16</v>
      </c>
      <c r="M641">
        <v>4.205</v>
      </c>
      <c r="N641">
        <v>4.235</v>
      </c>
      <c r="O641">
        <v>4.225</v>
      </c>
      <c r="P641">
        <v>4.2</v>
      </c>
      <c r="Q641">
        <v>4.19</v>
      </c>
      <c r="R641">
        <v>4.18</v>
      </c>
      <c r="S641">
        <v>4.15</v>
      </c>
    </row>
    <row r="642" spans="1:19" ht="12.75">
      <c r="A642" s="3">
        <v>39223</v>
      </c>
      <c r="B642">
        <v>3.19</v>
      </c>
      <c r="C642">
        <v>3.28</v>
      </c>
      <c r="D642">
        <v>3.4</v>
      </c>
      <c r="E642">
        <v>3.56</v>
      </c>
      <c r="F642">
        <v>3.68</v>
      </c>
      <c r="G642">
        <v>3.8</v>
      </c>
      <c r="H642">
        <v>3.365</v>
      </c>
      <c r="I642">
        <v>3.8</v>
      </c>
      <c r="J642">
        <v>4.045</v>
      </c>
      <c r="K642">
        <v>3.995</v>
      </c>
      <c r="L642">
        <v>4.18</v>
      </c>
      <c r="M642">
        <v>4.23</v>
      </c>
      <c r="N642">
        <v>4.26</v>
      </c>
      <c r="O642">
        <v>4.245</v>
      </c>
      <c r="P642">
        <v>4.225</v>
      </c>
      <c r="Q642">
        <v>4.22</v>
      </c>
      <c r="R642">
        <v>4.21</v>
      </c>
      <c r="S642">
        <v>4.18</v>
      </c>
    </row>
    <row r="643" spans="1:19" ht="12.75">
      <c r="A643" s="3">
        <v>39224</v>
      </c>
      <c r="B643">
        <v>3.2</v>
      </c>
      <c r="C643">
        <v>3.275</v>
      </c>
      <c r="D643">
        <v>3.4</v>
      </c>
      <c r="E643">
        <v>3.56</v>
      </c>
      <c r="F643">
        <v>3.68</v>
      </c>
      <c r="G643">
        <v>3.79</v>
      </c>
      <c r="H643">
        <v>3.36</v>
      </c>
      <c r="I643">
        <v>3.785</v>
      </c>
      <c r="J643">
        <v>4.03</v>
      </c>
      <c r="K643">
        <v>4.13</v>
      </c>
      <c r="L643">
        <v>4.16</v>
      </c>
      <c r="M643">
        <v>4.22</v>
      </c>
      <c r="N643">
        <v>4.25</v>
      </c>
      <c r="O643">
        <v>4.24</v>
      </c>
      <c r="P643">
        <v>4.22</v>
      </c>
      <c r="Q643">
        <v>4.205</v>
      </c>
      <c r="R643">
        <v>4.2</v>
      </c>
      <c r="S643">
        <v>4.17</v>
      </c>
    </row>
    <row r="644" spans="1:19" ht="12.75">
      <c r="A644" s="3">
        <v>39225</v>
      </c>
      <c r="B644">
        <v>3.19</v>
      </c>
      <c r="C644">
        <v>3.27</v>
      </c>
      <c r="D644">
        <v>3.405</v>
      </c>
      <c r="E644">
        <v>3.56</v>
      </c>
      <c r="F644">
        <v>3.685</v>
      </c>
      <c r="G644">
        <v>3.805</v>
      </c>
      <c r="H644">
        <v>3.36</v>
      </c>
      <c r="I644">
        <v>3.785</v>
      </c>
      <c r="J644">
        <v>4.045</v>
      </c>
      <c r="K644">
        <v>4.145</v>
      </c>
      <c r="L644">
        <v>4.18</v>
      </c>
      <c r="M644">
        <v>4.24</v>
      </c>
      <c r="N644">
        <v>4.27</v>
      </c>
      <c r="O644">
        <v>4.26</v>
      </c>
      <c r="P644">
        <v>4.24</v>
      </c>
      <c r="Q644">
        <v>4.225</v>
      </c>
      <c r="R644">
        <v>4.22</v>
      </c>
      <c r="S644">
        <v>4.19</v>
      </c>
    </row>
    <row r="645" spans="1:19" ht="12.75">
      <c r="A645" s="3">
        <v>39226</v>
      </c>
      <c r="B645">
        <v>3.21</v>
      </c>
      <c r="C645">
        <v>3.27</v>
      </c>
      <c r="D645">
        <v>3.41</v>
      </c>
      <c r="E645">
        <v>3.56</v>
      </c>
      <c r="F645">
        <v>3.685</v>
      </c>
      <c r="G645">
        <v>3.805</v>
      </c>
      <c r="H645">
        <v>3.365</v>
      </c>
      <c r="I645">
        <v>3.785</v>
      </c>
      <c r="J645">
        <v>4.04</v>
      </c>
      <c r="K645">
        <v>4.145</v>
      </c>
      <c r="L645">
        <v>4.18</v>
      </c>
      <c r="M645">
        <v>4.255</v>
      </c>
      <c r="N645">
        <v>4.285</v>
      </c>
      <c r="O645">
        <v>4.275</v>
      </c>
      <c r="P645">
        <v>4.26</v>
      </c>
      <c r="Q645">
        <v>4.245</v>
      </c>
      <c r="R645">
        <v>4.24</v>
      </c>
      <c r="S645">
        <v>4.21</v>
      </c>
    </row>
    <row r="646" spans="1:19" ht="12.75">
      <c r="A646" s="3">
        <v>39227</v>
      </c>
      <c r="B646">
        <v>3.22</v>
      </c>
      <c r="C646">
        <v>3.28</v>
      </c>
      <c r="D646">
        <v>3.405</v>
      </c>
      <c r="E646">
        <v>3.565</v>
      </c>
      <c r="F646">
        <v>3.685</v>
      </c>
      <c r="G646">
        <v>3.805</v>
      </c>
      <c r="H646">
        <v>3.365</v>
      </c>
      <c r="I646">
        <v>3.78</v>
      </c>
      <c r="J646">
        <v>4.055</v>
      </c>
      <c r="K646">
        <v>4.015</v>
      </c>
      <c r="L646">
        <v>4.195</v>
      </c>
      <c r="M646">
        <v>4.27</v>
      </c>
      <c r="N646">
        <v>4.305</v>
      </c>
      <c r="O646">
        <v>4.295</v>
      </c>
      <c r="P646">
        <v>4.28</v>
      </c>
      <c r="Q646">
        <v>4.265</v>
      </c>
      <c r="R646">
        <v>4.255</v>
      </c>
      <c r="S646">
        <v>4.225</v>
      </c>
    </row>
    <row r="647" spans="1:19" ht="12.75">
      <c r="A647" s="3">
        <v>39230</v>
      </c>
      <c r="B647">
        <v>3.2</v>
      </c>
      <c r="C647">
        <v>3.275</v>
      </c>
      <c r="D647">
        <v>3.4</v>
      </c>
      <c r="E647">
        <v>3.54</v>
      </c>
      <c r="F647">
        <v>3.675</v>
      </c>
      <c r="G647">
        <v>3.785</v>
      </c>
      <c r="H647">
        <v>3.37</v>
      </c>
      <c r="I647">
        <v>3.77</v>
      </c>
      <c r="J647">
        <v>4.025</v>
      </c>
      <c r="K647">
        <v>4.125</v>
      </c>
      <c r="L647">
        <v>4.17</v>
      </c>
      <c r="M647">
        <v>4.255</v>
      </c>
      <c r="N647">
        <v>4.29</v>
      </c>
      <c r="O647">
        <v>4.28</v>
      </c>
      <c r="P647">
        <v>4.27</v>
      </c>
      <c r="Q647">
        <v>4.255</v>
      </c>
      <c r="R647">
        <v>4.25</v>
      </c>
      <c r="S647">
        <v>4.225</v>
      </c>
    </row>
    <row r="648" spans="1:19" ht="12.75">
      <c r="A648" s="3">
        <v>39231</v>
      </c>
      <c r="B648">
        <v>3.21</v>
      </c>
      <c r="C648">
        <v>3.265</v>
      </c>
      <c r="D648">
        <v>3.395</v>
      </c>
      <c r="E648">
        <v>3.535</v>
      </c>
      <c r="F648">
        <v>3.65</v>
      </c>
      <c r="G648">
        <v>3.765</v>
      </c>
      <c r="H648">
        <v>3.395</v>
      </c>
      <c r="I648">
        <v>3.72</v>
      </c>
      <c r="J648">
        <v>3.99</v>
      </c>
      <c r="K648">
        <v>4.09</v>
      </c>
      <c r="L648">
        <v>4.135</v>
      </c>
      <c r="M648">
        <v>4.22</v>
      </c>
      <c r="N648">
        <v>4.255</v>
      </c>
      <c r="O648">
        <v>4.245</v>
      </c>
      <c r="P648">
        <v>4.24</v>
      </c>
      <c r="Q648">
        <v>4.23</v>
      </c>
      <c r="R648">
        <v>4.22</v>
      </c>
      <c r="S648">
        <v>4.195</v>
      </c>
    </row>
    <row r="649" spans="1:19" ht="12.75">
      <c r="A649" s="3">
        <v>39232</v>
      </c>
      <c r="B649">
        <v>3.21</v>
      </c>
      <c r="C649">
        <v>3.275</v>
      </c>
      <c r="D649">
        <v>3.395</v>
      </c>
      <c r="E649">
        <v>3.535</v>
      </c>
      <c r="F649">
        <v>3.665</v>
      </c>
      <c r="G649">
        <v>3.77</v>
      </c>
      <c r="H649">
        <v>3.385</v>
      </c>
      <c r="I649">
        <v>3.73</v>
      </c>
      <c r="J649">
        <v>4</v>
      </c>
      <c r="K649">
        <v>4.1</v>
      </c>
      <c r="L649">
        <v>4.15</v>
      </c>
      <c r="M649">
        <v>4.235</v>
      </c>
      <c r="N649">
        <v>4.27</v>
      </c>
      <c r="O649">
        <v>4.265</v>
      </c>
      <c r="P649">
        <v>4.26</v>
      </c>
      <c r="Q649">
        <v>4.245</v>
      </c>
      <c r="R649">
        <v>4.235</v>
      </c>
      <c r="S649">
        <v>4.21</v>
      </c>
    </row>
    <row r="650" spans="1:19" ht="12.75">
      <c r="A650" s="3">
        <v>39233</v>
      </c>
      <c r="B650">
        <v>3.22</v>
      </c>
      <c r="C650">
        <v>3.275</v>
      </c>
      <c r="D650">
        <v>3.39</v>
      </c>
      <c r="E650">
        <v>3.53</v>
      </c>
      <c r="F650">
        <v>3.655</v>
      </c>
      <c r="G650">
        <v>3.775</v>
      </c>
      <c r="H650">
        <v>3.38</v>
      </c>
      <c r="I650">
        <v>3.725</v>
      </c>
      <c r="J650">
        <v>4.025</v>
      </c>
      <c r="K650">
        <v>4.105</v>
      </c>
      <c r="L650">
        <v>4.18</v>
      </c>
      <c r="M650">
        <v>4.27</v>
      </c>
      <c r="N650">
        <v>4.31</v>
      </c>
      <c r="O650">
        <v>4.3</v>
      </c>
      <c r="P650">
        <v>4.29</v>
      </c>
      <c r="Q650">
        <v>4.28</v>
      </c>
      <c r="R650">
        <v>4.27</v>
      </c>
      <c r="S650">
        <v>4.245</v>
      </c>
    </row>
    <row r="651" spans="1:19" ht="12.75">
      <c r="A651" s="3">
        <v>39234</v>
      </c>
      <c r="B651">
        <v>3.22</v>
      </c>
      <c r="C651">
        <v>3.27</v>
      </c>
      <c r="D651">
        <v>3.39</v>
      </c>
      <c r="E651">
        <v>3.535</v>
      </c>
      <c r="F651">
        <v>3.66</v>
      </c>
      <c r="G651">
        <v>3.785</v>
      </c>
      <c r="H651">
        <v>3.385</v>
      </c>
      <c r="I651">
        <v>3.72</v>
      </c>
      <c r="J651">
        <v>4.05</v>
      </c>
      <c r="K651">
        <v>4.005</v>
      </c>
      <c r="L651">
        <v>4.205</v>
      </c>
      <c r="M651">
        <v>4.3</v>
      </c>
      <c r="N651">
        <v>4.345</v>
      </c>
      <c r="O651">
        <v>4.33</v>
      </c>
      <c r="P651">
        <v>4.315</v>
      </c>
      <c r="Q651">
        <v>4.305</v>
      </c>
      <c r="R651">
        <v>4.295</v>
      </c>
      <c r="S651">
        <v>4.27</v>
      </c>
    </row>
    <row r="652" spans="1:19" ht="12.75">
      <c r="A652" s="3">
        <v>39237</v>
      </c>
      <c r="B652">
        <v>3.24</v>
      </c>
      <c r="C652">
        <v>3.275</v>
      </c>
      <c r="D652">
        <v>3.395</v>
      </c>
      <c r="E652">
        <v>3.53</v>
      </c>
      <c r="F652">
        <v>3.66</v>
      </c>
      <c r="G652">
        <v>3.78</v>
      </c>
      <c r="H652">
        <v>3.385</v>
      </c>
      <c r="I652">
        <v>3.725</v>
      </c>
      <c r="J652">
        <v>4.045</v>
      </c>
      <c r="K652">
        <v>3.995</v>
      </c>
      <c r="L652">
        <v>4.205</v>
      </c>
      <c r="M652">
        <v>4.3</v>
      </c>
      <c r="N652">
        <v>4.345</v>
      </c>
      <c r="O652">
        <v>4.325</v>
      </c>
      <c r="P652">
        <v>4.315</v>
      </c>
      <c r="Q652">
        <v>4.305</v>
      </c>
      <c r="R652">
        <v>4.295</v>
      </c>
      <c r="S652">
        <v>4.27</v>
      </c>
    </row>
    <row r="653" spans="1:19" ht="12.75">
      <c r="A653" s="3">
        <v>39238</v>
      </c>
      <c r="B653">
        <v>3.22</v>
      </c>
      <c r="C653">
        <v>3.27</v>
      </c>
      <c r="D653">
        <v>3.39</v>
      </c>
      <c r="E653">
        <v>3.525</v>
      </c>
      <c r="F653">
        <v>3.655</v>
      </c>
      <c r="G653">
        <v>3.775</v>
      </c>
      <c r="H653">
        <v>3.385</v>
      </c>
      <c r="I653">
        <v>3.725</v>
      </c>
      <c r="J653">
        <v>4.045</v>
      </c>
      <c r="K653">
        <v>4.115</v>
      </c>
      <c r="L653">
        <v>4.2</v>
      </c>
      <c r="M653">
        <v>4.3</v>
      </c>
      <c r="N653">
        <v>4.35</v>
      </c>
      <c r="O653">
        <v>4.335</v>
      </c>
      <c r="P653">
        <v>4.32</v>
      </c>
      <c r="Q653">
        <v>4.31</v>
      </c>
      <c r="R653">
        <v>4.3</v>
      </c>
      <c r="S653">
        <v>4.27</v>
      </c>
    </row>
    <row r="654" spans="1:19" ht="12.75">
      <c r="A654" s="3">
        <v>39240</v>
      </c>
      <c r="B654">
        <v>3.24</v>
      </c>
      <c r="C654">
        <v>3.28</v>
      </c>
      <c r="D654">
        <v>3.395</v>
      </c>
      <c r="E654">
        <v>3.54</v>
      </c>
      <c r="F654">
        <v>3.66</v>
      </c>
      <c r="G654">
        <v>3.79</v>
      </c>
      <c r="H654">
        <v>3.385</v>
      </c>
      <c r="I654">
        <v>3.72</v>
      </c>
      <c r="J654">
        <v>4.075</v>
      </c>
      <c r="K654">
        <v>4.175</v>
      </c>
      <c r="L654">
        <v>4.235</v>
      </c>
      <c r="M654">
        <v>4.355</v>
      </c>
      <c r="N654">
        <v>4.4</v>
      </c>
      <c r="O654">
        <v>4.395</v>
      </c>
      <c r="P654">
        <v>4.39</v>
      </c>
      <c r="Q654">
        <v>4.385</v>
      </c>
      <c r="R654">
        <v>4.375</v>
      </c>
      <c r="S654">
        <v>4.345</v>
      </c>
    </row>
    <row r="655" spans="1:19" ht="12.75">
      <c r="A655" s="3">
        <v>39241</v>
      </c>
      <c r="B655">
        <v>3.245</v>
      </c>
      <c r="C655">
        <v>3.27</v>
      </c>
      <c r="D655">
        <v>3.395</v>
      </c>
      <c r="E655">
        <v>3.53</v>
      </c>
      <c r="F655">
        <v>3.665</v>
      </c>
      <c r="G655">
        <v>3.785</v>
      </c>
      <c r="H655">
        <v>3.39</v>
      </c>
      <c r="I655">
        <v>3.725</v>
      </c>
      <c r="J655">
        <v>4.075</v>
      </c>
      <c r="K655">
        <v>4.175</v>
      </c>
      <c r="L655">
        <v>4.24</v>
      </c>
      <c r="M655">
        <v>4.365</v>
      </c>
      <c r="N655">
        <v>4.42</v>
      </c>
      <c r="O655">
        <v>4.42</v>
      </c>
      <c r="P655">
        <v>4.425</v>
      </c>
      <c r="Q655">
        <v>4.425</v>
      </c>
      <c r="R655">
        <v>4.42</v>
      </c>
      <c r="S655">
        <v>4.395</v>
      </c>
    </row>
    <row r="656" spans="1:19" ht="12.75">
      <c r="A656" s="3">
        <v>39244</v>
      </c>
      <c r="B656">
        <v>3.255</v>
      </c>
      <c r="C656">
        <v>3.285</v>
      </c>
      <c r="D656">
        <v>3.4</v>
      </c>
      <c r="E656">
        <v>3.535</v>
      </c>
      <c r="F656">
        <v>3.67</v>
      </c>
      <c r="G656">
        <v>3.79</v>
      </c>
      <c r="H656">
        <v>3.39</v>
      </c>
      <c r="I656">
        <v>3.73</v>
      </c>
      <c r="J656">
        <v>4.08</v>
      </c>
      <c r="K656">
        <v>4.18</v>
      </c>
      <c r="L656">
        <v>4.245</v>
      </c>
      <c r="M656">
        <v>4.365</v>
      </c>
      <c r="N656">
        <v>4.415</v>
      </c>
      <c r="O656">
        <v>4.415</v>
      </c>
      <c r="P656">
        <v>4.42</v>
      </c>
      <c r="Q656">
        <v>4.42</v>
      </c>
      <c r="R656">
        <v>4.415</v>
      </c>
      <c r="S656">
        <v>4.39</v>
      </c>
    </row>
    <row r="657" spans="1:19" ht="12.75">
      <c r="A657" s="3">
        <v>39245</v>
      </c>
      <c r="B657">
        <v>3.25</v>
      </c>
      <c r="C657">
        <v>3.275</v>
      </c>
      <c r="D657">
        <v>3.39</v>
      </c>
      <c r="E657">
        <v>3.525</v>
      </c>
      <c r="F657">
        <v>3.66</v>
      </c>
      <c r="G657">
        <v>3.78</v>
      </c>
      <c r="H657">
        <v>3.385</v>
      </c>
      <c r="I657">
        <v>3.72</v>
      </c>
      <c r="J657">
        <v>4.065</v>
      </c>
      <c r="K657">
        <v>4.165</v>
      </c>
      <c r="L657">
        <v>4.24</v>
      </c>
      <c r="M657">
        <v>4.37</v>
      </c>
      <c r="N657">
        <v>4.43</v>
      </c>
      <c r="O657">
        <v>4.435</v>
      </c>
      <c r="P657">
        <v>4.45</v>
      </c>
      <c r="Q657">
        <v>4.45</v>
      </c>
      <c r="R657">
        <v>4.445</v>
      </c>
      <c r="S657">
        <v>4.425</v>
      </c>
    </row>
    <row r="658" spans="1:19" ht="12.75">
      <c r="A658" s="3">
        <v>39246</v>
      </c>
      <c r="B658">
        <v>3.255</v>
      </c>
      <c r="C658">
        <v>3.28</v>
      </c>
      <c r="D658">
        <v>3.39</v>
      </c>
      <c r="E658">
        <v>3.525</v>
      </c>
      <c r="F658">
        <v>3.655</v>
      </c>
      <c r="G658">
        <v>3.785</v>
      </c>
      <c r="H658">
        <v>3.385</v>
      </c>
      <c r="I658">
        <v>3.71</v>
      </c>
      <c r="J658">
        <v>4.06</v>
      </c>
      <c r="K658">
        <v>4.165</v>
      </c>
      <c r="L658">
        <v>4.245</v>
      </c>
      <c r="M658">
        <v>4.375</v>
      </c>
      <c r="N658">
        <v>4.435</v>
      </c>
      <c r="O658">
        <v>4.445</v>
      </c>
      <c r="P658">
        <v>4.465</v>
      </c>
      <c r="Q658">
        <v>4.47</v>
      </c>
      <c r="R658">
        <v>4.47</v>
      </c>
      <c r="S658">
        <v>4.455</v>
      </c>
    </row>
    <row r="659" spans="1:19" ht="12.75">
      <c r="A659" s="3">
        <v>39247</v>
      </c>
      <c r="B659">
        <v>3.255</v>
      </c>
      <c r="C659">
        <v>3.3</v>
      </c>
      <c r="D659">
        <v>3.39</v>
      </c>
      <c r="E659">
        <v>3.52</v>
      </c>
      <c r="F659">
        <v>3.645</v>
      </c>
      <c r="G659">
        <v>3.77</v>
      </c>
      <c r="H659">
        <v>3.385</v>
      </c>
      <c r="I659">
        <v>3.71</v>
      </c>
      <c r="J659">
        <v>4.035</v>
      </c>
      <c r="K659">
        <v>4.135</v>
      </c>
      <c r="L659">
        <v>4.215</v>
      </c>
      <c r="M659">
        <v>4.345</v>
      </c>
      <c r="N659">
        <v>4.405</v>
      </c>
      <c r="O659">
        <v>4.415</v>
      </c>
      <c r="P659">
        <v>4.44</v>
      </c>
      <c r="Q659">
        <v>4.445</v>
      </c>
      <c r="R659">
        <v>4.445</v>
      </c>
      <c r="S659">
        <v>4.43</v>
      </c>
    </row>
    <row r="660" spans="1:19" ht="12.75">
      <c r="A660" s="3">
        <v>39248</v>
      </c>
      <c r="B660">
        <v>3.32</v>
      </c>
      <c r="C660">
        <v>3.355</v>
      </c>
      <c r="D660">
        <v>3.38</v>
      </c>
      <c r="E660">
        <v>3.515</v>
      </c>
      <c r="F660">
        <v>3.775</v>
      </c>
      <c r="G660">
        <v>3.76</v>
      </c>
      <c r="H660">
        <v>3.385</v>
      </c>
      <c r="I660">
        <v>3.725</v>
      </c>
      <c r="J660">
        <v>4.025</v>
      </c>
      <c r="K660">
        <v>3.985</v>
      </c>
      <c r="L660">
        <v>4.195</v>
      </c>
      <c r="M660">
        <v>4.345</v>
      </c>
      <c r="N660">
        <v>4.41</v>
      </c>
      <c r="O660">
        <v>4.435</v>
      </c>
      <c r="P660">
        <v>4.46</v>
      </c>
      <c r="Q660">
        <v>4.47</v>
      </c>
      <c r="R660">
        <v>4.47</v>
      </c>
      <c r="S660">
        <v>4.455</v>
      </c>
    </row>
    <row r="661" spans="1:19" ht="12.75">
      <c r="A661" s="3">
        <v>39251</v>
      </c>
      <c r="B661">
        <v>3.305</v>
      </c>
      <c r="C661">
        <v>3.355</v>
      </c>
      <c r="D661">
        <v>3.375</v>
      </c>
      <c r="E661">
        <v>3.495</v>
      </c>
      <c r="F661">
        <v>3.63</v>
      </c>
      <c r="G661">
        <v>3.755</v>
      </c>
      <c r="H661">
        <v>3.385</v>
      </c>
      <c r="I661">
        <v>3.72</v>
      </c>
      <c r="J661">
        <v>4.045</v>
      </c>
      <c r="K661">
        <v>4.145</v>
      </c>
      <c r="L661">
        <v>4.22</v>
      </c>
      <c r="M661">
        <v>4.36</v>
      </c>
      <c r="N661">
        <v>4.425</v>
      </c>
      <c r="O661">
        <v>4.45</v>
      </c>
      <c r="P661">
        <v>4.47</v>
      </c>
      <c r="Q661">
        <v>4.48</v>
      </c>
      <c r="R661">
        <v>4.48</v>
      </c>
      <c r="S661">
        <v>4.465</v>
      </c>
    </row>
    <row r="662" spans="1:19" ht="12.75">
      <c r="A662" s="3">
        <v>39252</v>
      </c>
      <c r="B662">
        <v>3.31</v>
      </c>
      <c r="C662">
        <v>3.345</v>
      </c>
      <c r="D662">
        <v>3.375</v>
      </c>
      <c r="E662">
        <v>3.495</v>
      </c>
      <c r="F662">
        <v>3.62</v>
      </c>
      <c r="G662">
        <v>3.745</v>
      </c>
      <c r="H662">
        <v>3.385</v>
      </c>
      <c r="I662">
        <v>3.71</v>
      </c>
      <c r="J662">
        <v>4.03</v>
      </c>
      <c r="K662">
        <v>4</v>
      </c>
      <c r="L662">
        <v>4.205</v>
      </c>
      <c r="M662">
        <v>4.34</v>
      </c>
      <c r="N662">
        <v>4.395</v>
      </c>
      <c r="O662">
        <v>4.415</v>
      </c>
      <c r="P662">
        <v>4.435</v>
      </c>
      <c r="Q662">
        <v>4.445</v>
      </c>
      <c r="R662">
        <v>4.445</v>
      </c>
      <c r="S662">
        <v>4.435</v>
      </c>
    </row>
    <row r="663" spans="1:19" ht="12.75">
      <c r="A663" s="3">
        <v>39253</v>
      </c>
      <c r="B663">
        <v>3.37</v>
      </c>
      <c r="C663">
        <v>3.385</v>
      </c>
      <c r="D663">
        <v>3.415</v>
      </c>
      <c r="E663">
        <v>3.565</v>
      </c>
      <c r="F663">
        <v>3.7</v>
      </c>
      <c r="G663">
        <v>3.84</v>
      </c>
      <c r="H663">
        <v>3.385</v>
      </c>
      <c r="I663">
        <v>3.79</v>
      </c>
      <c r="J663">
        <v>4.175</v>
      </c>
      <c r="K663">
        <v>4.15</v>
      </c>
      <c r="L663">
        <v>4.36</v>
      </c>
      <c r="M663">
        <v>4.48</v>
      </c>
      <c r="N663">
        <v>4.515</v>
      </c>
      <c r="O663">
        <v>4.53</v>
      </c>
      <c r="P663">
        <v>4.535</v>
      </c>
      <c r="Q663">
        <v>4.535</v>
      </c>
      <c r="R663">
        <v>4.53</v>
      </c>
      <c r="S663">
        <v>4.505</v>
      </c>
    </row>
    <row r="664" spans="1:19" ht="12.75">
      <c r="A664" s="3">
        <v>39254</v>
      </c>
      <c r="B664">
        <v>3.41</v>
      </c>
      <c r="C664">
        <v>3.425</v>
      </c>
      <c r="D664">
        <v>3.45</v>
      </c>
      <c r="E664">
        <v>3.58</v>
      </c>
      <c r="F664">
        <v>3.72</v>
      </c>
      <c r="G664">
        <v>3.86</v>
      </c>
      <c r="H664">
        <v>3.385</v>
      </c>
      <c r="I664">
        <v>3.805</v>
      </c>
      <c r="J664">
        <v>4.195</v>
      </c>
      <c r="K664">
        <v>4.17</v>
      </c>
      <c r="L664">
        <v>4.385</v>
      </c>
      <c r="M664">
        <v>4.505</v>
      </c>
      <c r="N664">
        <v>4.545</v>
      </c>
      <c r="O664">
        <v>4.555</v>
      </c>
      <c r="P664">
        <v>4.555</v>
      </c>
      <c r="Q664">
        <v>4.555</v>
      </c>
      <c r="R664">
        <v>4.55</v>
      </c>
      <c r="S664">
        <v>4.53</v>
      </c>
    </row>
    <row r="665" spans="1:19" ht="12.75">
      <c r="A665" s="3">
        <v>39258</v>
      </c>
      <c r="B665">
        <v>3.425</v>
      </c>
      <c r="C665">
        <v>3.43</v>
      </c>
      <c r="D665">
        <v>3.45</v>
      </c>
      <c r="E665">
        <v>3.58</v>
      </c>
      <c r="F665">
        <v>3.72</v>
      </c>
      <c r="G665">
        <v>3.85</v>
      </c>
      <c r="H665">
        <v>3.405</v>
      </c>
      <c r="I665">
        <v>3.805</v>
      </c>
      <c r="J665">
        <v>4.155</v>
      </c>
      <c r="K665">
        <v>4.13</v>
      </c>
      <c r="L665">
        <v>4.34</v>
      </c>
      <c r="M665">
        <v>4.455</v>
      </c>
      <c r="N665">
        <v>4.49</v>
      </c>
      <c r="O665">
        <v>4.505</v>
      </c>
      <c r="P665">
        <v>4.51</v>
      </c>
      <c r="Q665">
        <v>4.51</v>
      </c>
      <c r="R665">
        <v>4.505</v>
      </c>
      <c r="S665">
        <v>4.485</v>
      </c>
    </row>
    <row r="666" spans="1:19" ht="12.75">
      <c r="A666" s="3">
        <v>39259</v>
      </c>
      <c r="B666">
        <v>3.43</v>
      </c>
      <c r="C666">
        <v>3.425</v>
      </c>
      <c r="D666">
        <v>3.445</v>
      </c>
      <c r="E666">
        <v>3.585</v>
      </c>
      <c r="F666">
        <v>3.725</v>
      </c>
      <c r="G666">
        <v>3.855</v>
      </c>
      <c r="H666">
        <v>3.41</v>
      </c>
      <c r="I666">
        <v>3.81</v>
      </c>
      <c r="J666">
        <v>4.17</v>
      </c>
      <c r="K666">
        <v>4.275</v>
      </c>
      <c r="L666">
        <v>4.35</v>
      </c>
      <c r="M666">
        <v>4.45</v>
      </c>
      <c r="N666">
        <v>4.48</v>
      </c>
      <c r="O666">
        <v>4.49</v>
      </c>
      <c r="P666">
        <v>4.49</v>
      </c>
      <c r="Q666">
        <v>4.49</v>
      </c>
      <c r="R666">
        <v>4.49</v>
      </c>
      <c r="S666">
        <v>4.47</v>
      </c>
    </row>
    <row r="667" spans="1:19" ht="12.75">
      <c r="A667" s="3">
        <v>39260</v>
      </c>
      <c r="B667">
        <v>3.4</v>
      </c>
      <c r="C667">
        <v>3.4</v>
      </c>
      <c r="D667">
        <v>3.45</v>
      </c>
      <c r="E667">
        <v>3.585</v>
      </c>
      <c r="F667">
        <v>3.725</v>
      </c>
      <c r="G667">
        <v>3.855</v>
      </c>
      <c r="H667">
        <v>3.4</v>
      </c>
      <c r="I667">
        <v>3.8</v>
      </c>
      <c r="J667">
        <v>4.175</v>
      </c>
      <c r="K667">
        <v>4.255</v>
      </c>
      <c r="L667">
        <v>4.35</v>
      </c>
      <c r="M667">
        <v>4.44</v>
      </c>
      <c r="N667">
        <v>4.46</v>
      </c>
      <c r="O667">
        <v>4.46</v>
      </c>
      <c r="P667">
        <v>4.46</v>
      </c>
      <c r="Q667">
        <v>4.46</v>
      </c>
      <c r="R667">
        <v>4.455</v>
      </c>
      <c r="S667">
        <v>4.435</v>
      </c>
    </row>
    <row r="668" spans="1:19" ht="12.75">
      <c r="A668" s="3">
        <v>39261</v>
      </c>
      <c r="B668">
        <v>3.41</v>
      </c>
      <c r="C668">
        <v>3.43</v>
      </c>
      <c r="D668">
        <v>3.45</v>
      </c>
      <c r="E668">
        <v>3.6</v>
      </c>
      <c r="F668">
        <v>3.735</v>
      </c>
      <c r="G668">
        <v>3.87</v>
      </c>
      <c r="H668">
        <v>3.4</v>
      </c>
      <c r="I668">
        <v>3.815</v>
      </c>
      <c r="J668">
        <v>4.21</v>
      </c>
      <c r="K668">
        <v>4.185</v>
      </c>
      <c r="L668">
        <v>4.395</v>
      </c>
      <c r="M668">
        <v>4.48</v>
      </c>
      <c r="N668">
        <v>4.495</v>
      </c>
      <c r="O668">
        <v>4.495</v>
      </c>
      <c r="P668">
        <v>4.495</v>
      </c>
      <c r="Q668">
        <v>4.49</v>
      </c>
      <c r="R668">
        <v>4.485</v>
      </c>
      <c r="S668">
        <v>4.46</v>
      </c>
    </row>
    <row r="669" spans="1:19" ht="12.75">
      <c r="A669" s="3">
        <v>39262</v>
      </c>
      <c r="B669">
        <v>3.42</v>
      </c>
      <c r="C669">
        <v>3.435</v>
      </c>
      <c r="D669">
        <v>3.455</v>
      </c>
      <c r="E669">
        <v>3.605</v>
      </c>
      <c r="F669">
        <v>3.74</v>
      </c>
      <c r="G669">
        <v>3.87</v>
      </c>
      <c r="H669">
        <v>3.405</v>
      </c>
      <c r="I669">
        <v>3.835</v>
      </c>
      <c r="J669">
        <v>4.21</v>
      </c>
      <c r="K669">
        <v>4.315</v>
      </c>
      <c r="L669">
        <v>4.395</v>
      </c>
      <c r="M669">
        <v>4.48</v>
      </c>
      <c r="N669">
        <v>4.495</v>
      </c>
      <c r="O669">
        <v>4.49</v>
      </c>
      <c r="P669">
        <v>4.49</v>
      </c>
      <c r="Q669">
        <v>4.485</v>
      </c>
      <c r="R669">
        <v>4.48</v>
      </c>
      <c r="S669">
        <v>4.45</v>
      </c>
    </row>
    <row r="670" spans="1:19" ht="12.75">
      <c r="A670" s="3">
        <v>39265</v>
      </c>
      <c r="B670">
        <v>3.43</v>
      </c>
      <c r="C670">
        <v>3.425</v>
      </c>
      <c r="D670">
        <v>3.45</v>
      </c>
      <c r="E670">
        <v>3.605</v>
      </c>
      <c r="F670">
        <v>3.74</v>
      </c>
      <c r="G670">
        <v>3.87</v>
      </c>
      <c r="H670">
        <v>3.4</v>
      </c>
      <c r="I670">
        <v>3.83</v>
      </c>
      <c r="J670">
        <v>4.195</v>
      </c>
      <c r="K670">
        <v>4.295</v>
      </c>
      <c r="L670">
        <v>4.37</v>
      </c>
      <c r="M670">
        <v>4.445</v>
      </c>
      <c r="N670">
        <v>4.465</v>
      </c>
      <c r="O670">
        <v>4.46</v>
      </c>
      <c r="P670">
        <v>4.46</v>
      </c>
      <c r="Q670">
        <v>4.455</v>
      </c>
      <c r="R670">
        <v>4.45</v>
      </c>
      <c r="S670">
        <v>4.42</v>
      </c>
    </row>
    <row r="671" spans="1:19" ht="12.75">
      <c r="A671" s="3">
        <v>39266</v>
      </c>
      <c r="B671">
        <v>3.415</v>
      </c>
      <c r="C671">
        <v>3.41</v>
      </c>
      <c r="D671">
        <v>3.455</v>
      </c>
      <c r="E671">
        <v>3.61</v>
      </c>
      <c r="F671">
        <v>3.745</v>
      </c>
      <c r="G671">
        <v>3.875</v>
      </c>
      <c r="H671">
        <v>3.4</v>
      </c>
      <c r="I671">
        <v>3.835</v>
      </c>
      <c r="J671">
        <v>4.2</v>
      </c>
      <c r="K671">
        <v>4.305</v>
      </c>
      <c r="L671">
        <v>4.38</v>
      </c>
      <c r="M671">
        <v>4.46</v>
      </c>
      <c r="N671">
        <v>4.475</v>
      </c>
      <c r="O671">
        <v>4.475</v>
      </c>
      <c r="P671">
        <v>4.475</v>
      </c>
      <c r="Q671">
        <v>4.47</v>
      </c>
      <c r="R671">
        <v>4.465</v>
      </c>
      <c r="S671">
        <v>4.435</v>
      </c>
    </row>
    <row r="672" spans="1:19" ht="12.75">
      <c r="A672" s="3">
        <v>39267</v>
      </c>
      <c r="B672">
        <v>3.455</v>
      </c>
      <c r="C672">
        <v>3.415</v>
      </c>
      <c r="D672">
        <v>3.455</v>
      </c>
      <c r="E672">
        <v>3.61</v>
      </c>
      <c r="F672">
        <v>3.75</v>
      </c>
      <c r="G672">
        <v>3.89</v>
      </c>
      <c r="H672">
        <v>3.405</v>
      </c>
      <c r="I672">
        <v>3.855</v>
      </c>
      <c r="J672">
        <v>4.245</v>
      </c>
      <c r="K672">
        <v>4.215</v>
      </c>
      <c r="L672">
        <v>4.43</v>
      </c>
      <c r="M672">
        <v>4.515</v>
      </c>
      <c r="N672">
        <v>4.53</v>
      </c>
      <c r="O672">
        <v>4.525</v>
      </c>
      <c r="P672">
        <v>4.525</v>
      </c>
      <c r="Q672">
        <v>4.52</v>
      </c>
      <c r="R672">
        <v>4.515</v>
      </c>
      <c r="S672">
        <v>4.485</v>
      </c>
    </row>
    <row r="673" spans="1:19" ht="12.75">
      <c r="A673" s="3">
        <v>39268</v>
      </c>
      <c r="B673">
        <v>3.44</v>
      </c>
      <c r="C673">
        <v>3.44</v>
      </c>
      <c r="D673">
        <v>3.45</v>
      </c>
      <c r="E673">
        <v>3.615</v>
      </c>
      <c r="F673">
        <v>3.77</v>
      </c>
      <c r="G673">
        <v>3.91</v>
      </c>
      <c r="H673">
        <v>3.415</v>
      </c>
      <c r="I673">
        <v>3.86</v>
      </c>
      <c r="J673">
        <v>4.25</v>
      </c>
      <c r="K673">
        <v>4.215</v>
      </c>
      <c r="L673">
        <v>4.44</v>
      </c>
      <c r="M673">
        <v>4.535</v>
      </c>
      <c r="N673">
        <v>4.55</v>
      </c>
      <c r="O673">
        <v>4.555</v>
      </c>
      <c r="P673">
        <v>4.555</v>
      </c>
      <c r="Q673">
        <v>4.555</v>
      </c>
      <c r="R673">
        <v>4.55</v>
      </c>
      <c r="S673">
        <v>4.52</v>
      </c>
    </row>
    <row r="674" spans="1:19" ht="12.75">
      <c r="A674" s="3">
        <v>39269</v>
      </c>
      <c r="B674">
        <v>3.5</v>
      </c>
      <c r="C674">
        <v>3.445</v>
      </c>
      <c r="D674">
        <v>3.465</v>
      </c>
      <c r="E674">
        <v>3.62</v>
      </c>
      <c r="F674">
        <v>3.77</v>
      </c>
      <c r="G674">
        <v>3.91</v>
      </c>
      <c r="I674">
        <v>3.86</v>
      </c>
      <c r="J674">
        <v>4.26</v>
      </c>
      <c r="K674">
        <v>4.215</v>
      </c>
      <c r="L674">
        <v>4.455</v>
      </c>
      <c r="M674">
        <v>4.555</v>
      </c>
      <c r="N674">
        <v>4.575</v>
      </c>
      <c r="O674">
        <v>4.58</v>
      </c>
      <c r="P674">
        <v>4.585</v>
      </c>
      <c r="Q674">
        <v>4.585</v>
      </c>
      <c r="R674">
        <v>4.58</v>
      </c>
      <c r="S674">
        <v>4.555</v>
      </c>
    </row>
    <row r="675" spans="1:19" ht="12.75">
      <c r="A675" s="3">
        <v>39272</v>
      </c>
      <c r="B675">
        <v>3.435</v>
      </c>
      <c r="C675">
        <v>3.45</v>
      </c>
      <c r="D675">
        <v>3.5</v>
      </c>
      <c r="E675">
        <v>3.61</v>
      </c>
      <c r="F675">
        <v>3.765</v>
      </c>
      <c r="G675">
        <v>3.905</v>
      </c>
      <c r="I675">
        <v>3.86</v>
      </c>
      <c r="J675">
        <v>4.255</v>
      </c>
      <c r="K675">
        <v>4.355</v>
      </c>
      <c r="L675">
        <v>4.445</v>
      </c>
      <c r="M675">
        <v>4.545</v>
      </c>
      <c r="N675">
        <v>4.57</v>
      </c>
      <c r="O675">
        <v>4.58</v>
      </c>
      <c r="P675">
        <v>4.59</v>
      </c>
      <c r="Q675">
        <v>4.59</v>
      </c>
      <c r="R675">
        <v>4.585</v>
      </c>
      <c r="S675">
        <v>4.56</v>
      </c>
    </row>
    <row r="676" spans="1:19" ht="12.75">
      <c r="A676" s="3">
        <v>39273</v>
      </c>
      <c r="B676">
        <v>3.435</v>
      </c>
      <c r="C676">
        <v>3.445</v>
      </c>
      <c r="D676">
        <v>3.5</v>
      </c>
      <c r="E676">
        <v>3.615</v>
      </c>
      <c r="F676">
        <v>3.765</v>
      </c>
      <c r="G676">
        <v>3.905</v>
      </c>
      <c r="H676">
        <v>3.395</v>
      </c>
      <c r="I676">
        <v>3.88</v>
      </c>
      <c r="J676">
        <v>4.25</v>
      </c>
      <c r="K676">
        <v>4.34</v>
      </c>
      <c r="L676">
        <v>4.43</v>
      </c>
      <c r="M676">
        <v>4.515</v>
      </c>
      <c r="N676">
        <v>4.525</v>
      </c>
      <c r="O676">
        <v>4.53</v>
      </c>
      <c r="P676">
        <v>4.535</v>
      </c>
      <c r="Q676">
        <v>4.535</v>
      </c>
      <c r="R676">
        <v>4.535</v>
      </c>
      <c r="S676">
        <v>4.51</v>
      </c>
    </row>
    <row r="677" spans="1:19" ht="12.75">
      <c r="A677" s="3">
        <v>39274</v>
      </c>
      <c r="B677">
        <v>3.43</v>
      </c>
      <c r="C677">
        <v>3.45</v>
      </c>
      <c r="D677">
        <v>3.5</v>
      </c>
      <c r="E677">
        <v>3.61</v>
      </c>
      <c r="F677">
        <v>3.77</v>
      </c>
      <c r="G677">
        <v>3.9</v>
      </c>
      <c r="H677">
        <v>3.42</v>
      </c>
      <c r="I677">
        <v>3.87</v>
      </c>
      <c r="J677">
        <v>4.235</v>
      </c>
      <c r="K677">
        <v>4.19</v>
      </c>
      <c r="L677">
        <v>4.405</v>
      </c>
      <c r="M677">
        <v>4.485</v>
      </c>
      <c r="N677">
        <v>4.49</v>
      </c>
      <c r="O677">
        <v>4.495</v>
      </c>
      <c r="P677">
        <v>4.5</v>
      </c>
      <c r="Q677">
        <v>4.5</v>
      </c>
      <c r="R677">
        <v>4.5</v>
      </c>
      <c r="S677">
        <v>4.47</v>
      </c>
    </row>
    <row r="678" spans="1:19" ht="12.75">
      <c r="A678" s="3">
        <v>39275</v>
      </c>
      <c r="B678">
        <v>3.42</v>
      </c>
      <c r="C678">
        <v>3.46</v>
      </c>
      <c r="D678">
        <v>3.5</v>
      </c>
      <c r="E678">
        <v>3.61</v>
      </c>
      <c r="F678">
        <v>3.77</v>
      </c>
      <c r="G678">
        <v>3.91</v>
      </c>
      <c r="H678">
        <v>3.41</v>
      </c>
      <c r="I678">
        <v>3.88</v>
      </c>
      <c r="J678">
        <v>4.26</v>
      </c>
      <c r="K678">
        <v>4.22</v>
      </c>
      <c r="L678">
        <v>4.44</v>
      </c>
      <c r="M678">
        <v>4.53</v>
      </c>
      <c r="N678">
        <v>4.54</v>
      </c>
      <c r="O678">
        <v>4.54</v>
      </c>
      <c r="P678">
        <v>4.54</v>
      </c>
      <c r="Q678">
        <v>4.54</v>
      </c>
      <c r="R678">
        <v>4.54</v>
      </c>
      <c r="S678">
        <v>4.51</v>
      </c>
    </row>
    <row r="679" spans="1:19" ht="12.75">
      <c r="A679" s="3">
        <v>39276</v>
      </c>
      <c r="B679">
        <v>3.435</v>
      </c>
      <c r="C679">
        <v>3.455</v>
      </c>
      <c r="D679">
        <v>3.495</v>
      </c>
      <c r="E679">
        <v>3.61</v>
      </c>
      <c r="F679">
        <v>3.77</v>
      </c>
      <c r="G679">
        <v>3.915</v>
      </c>
      <c r="H679">
        <v>3.405</v>
      </c>
      <c r="I679">
        <v>3.88</v>
      </c>
      <c r="J679">
        <v>4.255</v>
      </c>
      <c r="K679">
        <v>4.36</v>
      </c>
      <c r="L679">
        <v>4.43</v>
      </c>
      <c r="M679">
        <v>4.51</v>
      </c>
      <c r="N679">
        <v>4.515</v>
      </c>
      <c r="O679">
        <v>4.515</v>
      </c>
      <c r="P679">
        <v>4.515</v>
      </c>
      <c r="Q679">
        <v>4.515</v>
      </c>
      <c r="R679">
        <v>4.51</v>
      </c>
      <c r="S679">
        <v>4.48</v>
      </c>
    </row>
    <row r="680" spans="1:19" ht="12.75">
      <c r="A680" s="3">
        <v>39279</v>
      </c>
      <c r="B680">
        <v>3.43</v>
      </c>
      <c r="C680">
        <v>3.45</v>
      </c>
      <c r="D680">
        <v>3.495</v>
      </c>
      <c r="E680">
        <v>3.61</v>
      </c>
      <c r="F680">
        <v>3.77</v>
      </c>
      <c r="G680">
        <v>3.915</v>
      </c>
      <c r="H680">
        <v>3.435</v>
      </c>
      <c r="I680">
        <v>3.89</v>
      </c>
      <c r="J680">
        <v>4.255</v>
      </c>
      <c r="K680">
        <v>4.345</v>
      </c>
      <c r="L680">
        <v>4.43</v>
      </c>
      <c r="M680">
        <v>4.515</v>
      </c>
      <c r="N680">
        <v>4.525</v>
      </c>
      <c r="O680">
        <v>4.52</v>
      </c>
      <c r="P680">
        <v>4.52</v>
      </c>
      <c r="Q680">
        <v>4.52</v>
      </c>
      <c r="R680">
        <v>4.515</v>
      </c>
      <c r="S680">
        <v>4.485</v>
      </c>
    </row>
    <row r="681" spans="1:19" ht="12.75">
      <c r="A681" s="3">
        <v>39280</v>
      </c>
      <c r="B681">
        <v>3.435</v>
      </c>
      <c r="C681">
        <v>3.45</v>
      </c>
      <c r="D681">
        <v>3.485</v>
      </c>
      <c r="E681">
        <v>3.61</v>
      </c>
      <c r="F681">
        <v>3.77</v>
      </c>
      <c r="G681">
        <v>3.915</v>
      </c>
      <c r="H681">
        <v>3.45</v>
      </c>
      <c r="I681">
        <v>3.905</v>
      </c>
      <c r="J681">
        <v>4.255</v>
      </c>
      <c r="K681">
        <v>4.36</v>
      </c>
      <c r="L681">
        <v>4.435</v>
      </c>
      <c r="M681">
        <v>4.52</v>
      </c>
      <c r="N681">
        <v>4.53</v>
      </c>
      <c r="O681">
        <v>4.525</v>
      </c>
      <c r="P681">
        <v>4.52</v>
      </c>
      <c r="Q681">
        <v>4.52</v>
      </c>
      <c r="R681">
        <v>4.515</v>
      </c>
      <c r="S681">
        <v>4.485</v>
      </c>
    </row>
    <row r="682" spans="1:19" ht="12.75">
      <c r="A682" s="3">
        <v>39281</v>
      </c>
      <c r="B682">
        <v>3.42</v>
      </c>
      <c r="C682">
        <v>3.435</v>
      </c>
      <c r="D682">
        <v>3.48</v>
      </c>
      <c r="E682">
        <v>3.61</v>
      </c>
      <c r="F682">
        <v>3.765</v>
      </c>
      <c r="G682">
        <v>3.905</v>
      </c>
      <c r="H682">
        <v>3.45</v>
      </c>
      <c r="I682">
        <v>3.895</v>
      </c>
      <c r="J682">
        <v>4.235</v>
      </c>
      <c r="K682">
        <v>4.34</v>
      </c>
      <c r="L682">
        <v>4.41</v>
      </c>
      <c r="M682">
        <v>4.495</v>
      </c>
      <c r="N682">
        <v>4.505</v>
      </c>
      <c r="O682">
        <v>4.5</v>
      </c>
      <c r="P682">
        <v>4.49</v>
      </c>
      <c r="Q682">
        <v>4.49</v>
      </c>
      <c r="R682">
        <v>4.485</v>
      </c>
      <c r="S682">
        <v>4.46</v>
      </c>
    </row>
    <row r="683" spans="1:19" ht="12.75">
      <c r="A683" s="3">
        <v>39282</v>
      </c>
      <c r="B683">
        <v>3.42</v>
      </c>
      <c r="C683">
        <v>3.435</v>
      </c>
      <c r="D683">
        <v>3.485</v>
      </c>
      <c r="E683">
        <v>3.61</v>
      </c>
      <c r="F683">
        <v>3.77</v>
      </c>
      <c r="G683">
        <v>3.915</v>
      </c>
      <c r="H683">
        <v>3.455</v>
      </c>
      <c r="I683">
        <v>3.895</v>
      </c>
      <c r="J683">
        <v>4.24</v>
      </c>
      <c r="K683">
        <v>4.34</v>
      </c>
      <c r="L683">
        <v>4.42</v>
      </c>
      <c r="M683">
        <v>4.5</v>
      </c>
      <c r="N683">
        <v>4.51</v>
      </c>
      <c r="O683">
        <v>4.505</v>
      </c>
      <c r="P683">
        <v>4.505</v>
      </c>
      <c r="Q683">
        <v>4.5</v>
      </c>
      <c r="R683">
        <v>4.495</v>
      </c>
      <c r="S683">
        <v>4.47</v>
      </c>
    </row>
    <row r="684" spans="1:19" ht="12.75">
      <c r="A684" s="3">
        <v>39283</v>
      </c>
      <c r="B684">
        <v>3.43</v>
      </c>
      <c r="C684">
        <v>3.435</v>
      </c>
      <c r="D684">
        <v>3.48</v>
      </c>
      <c r="E684">
        <v>3.61</v>
      </c>
      <c r="F684">
        <v>3.765</v>
      </c>
      <c r="G684">
        <v>3.905</v>
      </c>
      <c r="H684">
        <v>3.445</v>
      </c>
      <c r="I684">
        <v>3.895</v>
      </c>
      <c r="J684">
        <v>4.22</v>
      </c>
      <c r="K684">
        <v>4.325</v>
      </c>
      <c r="L684">
        <v>4.37</v>
      </c>
      <c r="M684">
        <v>4.435</v>
      </c>
      <c r="N684">
        <v>4.43</v>
      </c>
      <c r="O684">
        <v>4.42</v>
      </c>
      <c r="P684">
        <v>4.42</v>
      </c>
      <c r="Q684">
        <v>4.405</v>
      </c>
      <c r="R684">
        <v>4.4</v>
      </c>
      <c r="S684">
        <v>4.37</v>
      </c>
    </row>
    <row r="685" spans="1:19" ht="12.75">
      <c r="A685" s="3">
        <v>39286</v>
      </c>
      <c r="B685">
        <v>3.42</v>
      </c>
      <c r="C685">
        <v>3.45</v>
      </c>
      <c r="D685">
        <v>3.49</v>
      </c>
      <c r="E685">
        <v>3.605</v>
      </c>
      <c r="F685">
        <v>3.76</v>
      </c>
      <c r="G685">
        <v>3.895</v>
      </c>
      <c r="H685">
        <v>3.45</v>
      </c>
      <c r="I685">
        <v>3.88</v>
      </c>
      <c r="J685">
        <v>4.2</v>
      </c>
      <c r="K685">
        <v>4.3</v>
      </c>
      <c r="L685">
        <v>4.35</v>
      </c>
      <c r="M685">
        <v>4.415</v>
      </c>
      <c r="N685">
        <v>4.41</v>
      </c>
      <c r="O685">
        <v>4.4</v>
      </c>
      <c r="P685">
        <v>4.39</v>
      </c>
      <c r="Q685">
        <v>4.385</v>
      </c>
      <c r="R685">
        <v>4.38</v>
      </c>
      <c r="S685">
        <v>4.35</v>
      </c>
    </row>
    <row r="686" spans="1:19" ht="12.75">
      <c r="A686" s="3">
        <v>39287</v>
      </c>
      <c r="B686">
        <v>3.41</v>
      </c>
      <c r="C686">
        <v>3.435</v>
      </c>
      <c r="D686">
        <v>3.47</v>
      </c>
      <c r="E686">
        <v>3.605</v>
      </c>
      <c r="F686">
        <v>3.765</v>
      </c>
      <c r="G686">
        <v>3.905</v>
      </c>
      <c r="H686">
        <v>3.455</v>
      </c>
      <c r="I686">
        <v>3.905</v>
      </c>
      <c r="J686">
        <v>4.195</v>
      </c>
      <c r="K686">
        <v>4.28</v>
      </c>
      <c r="L686">
        <v>4.34</v>
      </c>
      <c r="M686">
        <v>4.405</v>
      </c>
      <c r="N686">
        <v>4.4</v>
      </c>
      <c r="O686">
        <v>4.39</v>
      </c>
      <c r="P686">
        <v>4.38</v>
      </c>
      <c r="Q686">
        <v>4.375</v>
      </c>
      <c r="R686">
        <v>4.37</v>
      </c>
      <c r="S686">
        <v>4.34</v>
      </c>
    </row>
    <row r="687" spans="1:19" ht="12.75">
      <c r="A687" s="3">
        <v>39288</v>
      </c>
      <c r="B687">
        <v>3.41</v>
      </c>
      <c r="C687">
        <v>3.435</v>
      </c>
      <c r="D687">
        <v>3.485</v>
      </c>
      <c r="E687">
        <v>3.6</v>
      </c>
      <c r="F687">
        <v>3.755</v>
      </c>
      <c r="G687">
        <v>3.89</v>
      </c>
      <c r="H687">
        <v>3.46</v>
      </c>
      <c r="I687">
        <v>3.905</v>
      </c>
      <c r="J687">
        <v>4.2</v>
      </c>
      <c r="K687">
        <v>4.3</v>
      </c>
      <c r="L687">
        <v>4.34</v>
      </c>
      <c r="M687">
        <v>4.395</v>
      </c>
      <c r="N687">
        <v>4.385</v>
      </c>
      <c r="O687">
        <v>4.375</v>
      </c>
      <c r="P687">
        <v>4.365</v>
      </c>
      <c r="Q687">
        <v>4.36</v>
      </c>
      <c r="R687">
        <v>4.355</v>
      </c>
      <c r="S687">
        <v>4.325</v>
      </c>
    </row>
    <row r="688" spans="1:19" ht="12.75">
      <c r="A688" s="3">
        <v>39289</v>
      </c>
      <c r="B688">
        <v>3.41</v>
      </c>
      <c r="C688">
        <v>3.435</v>
      </c>
      <c r="D688">
        <v>3.48</v>
      </c>
      <c r="E688">
        <v>3.605</v>
      </c>
      <c r="F688">
        <v>3.76</v>
      </c>
      <c r="G688">
        <v>3.9</v>
      </c>
      <c r="H688">
        <v>3.45</v>
      </c>
      <c r="I688">
        <v>3.89</v>
      </c>
      <c r="J688">
        <v>4.205</v>
      </c>
      <c r="K688">
        <v>4.175</v>
      </c>
      <c r="L688">
        <v>4.325</v>
      </c>
      <c r="M688">
        <v>4.37</v>
      </c>
      <c r="N688">
        <v>4.355</v>
      </c>
      <c r="O688">
        <v>4.34</v>
      </c>
      <c r="P688">
        <v>4.325</v>
      </c>
      <c r="Q688">
        <v>4.31</v>
      </c>
      <c r="R688">
        <v>4.305</v>
      </c>
      <c r="S688">
        <v>4.275</v>
      </c>
    </row>
    <row r="689" spans="1:19" ht="12.75">
      <c r="A689" s="3">
        <v>39290</v>
      </c>
      <c r="B689">
        <v>3.425</v>
      </c>
      <c r="C689">
        <v>3.435</v>
      </c>
      <c r="D689">
        <v>3.48</v>
      </c>
      <c r="E689">
        <v>3.605</v>
      </c>
      <c r="F689">
        <v>3.77</v>
      </c>
      <c r="G689">
        <v>3.905</v>
      </c>
      <c r="H689">
        <v>3.48</v>
      </c>
      <c r="I689">
        <v>3.92</v>
      </c>
      <c r="J689">
        <v>4.205</v>
      </c>
      <c r="K689">
        <v>4.305</v>
      </c>
      <c r="L689">
        <v>4.315</v>
      </c>
      <c r="M689">
        <v>4.36</v>
      </c>
      <c r="N689">
        <v>4.34</v>
      </c>
      <c r="O689">
        <v>4.32</v>
      </c>
      <c r="P689">
        <v>4.295</v>
      </c>
      <c r="Q689">
        <v>4.285</v>
      </c>
      <c r="R689">
        <v>4.28</v>
      </c>
      <c r="S689">
        <v>4.25</v>
      </c>
    </row>
    <row r="690" spans="1:19" ht="12.75">
      <c r="A690" s="3">
        <v>39293</v>
      </c>
      <c r="B690">
        <v>3.47</v>
      </c>
      <c r="C690">
        <v>3.44</v>
      </c>
      <c r="D690">
        <v>3.49</v>
      </c>
      <c r="E690">
        <v>3.615</v>
      </c>
      <c r="F690">
        <v>3.775</v>
      </c>
      <c r="G690">
        <v>3.915</v>
      </c>
      <c r="H690">
        <v>3.48</v>
      </c>
      <c r="I690">
        <v>3.935</v>
      </c>
      <c r="J690">
        <v>4.195</v>
      </c>
      <c r="K690">
        <v>4.295</v>
      </c>
      <c r="L690">
        <v>4.295</v>
      </c>
      <c r="M690">
        <v>4.33</v>
      </c>
      <c r="N690">
        <v>4.315</v>
      </c>
      <c r="O690">
        <v>4.295</v>
      </c>
      <c r="P690">
        <v>4.27</v>
      </c>
      <c r="Q690">
        <v>4.255</v>
      </c>
      <c r="R690">
        <v>4.25</v>
      </c>
      <c r="S690">
        <v>4.22</v>
      </c>
    </row>
    <row r="691" spans="1:19" ht="12.75">
      <c r="A691" s="3">
        <v>39294</v>
      </c>
      <c r="B691">
        <v>3.42</v>
      </c>
      <c r="C691">
        <v>3.45</v>
      </c>
      <c r="D691">
        <v>3.485</v>
      </c>
      <c r="E691">
        <v>3.61</v>
      </c>
      <c r="F691">
        <v>3.78</v>
      </c>
      <c r="G691">
        <v>3.925</v>
      </c>
      <c r="I691">
        <v>3.925</v>
      </c>
      <c r="J691">
        <v>4.205</v>
      </c>
      <c r="K691">
        <v>4.305</v>
      </c>
      <c r="L691">
        <v>4.32</v>
      </c>
      <c r="M691">
        <v>4.375</v>
      </c>
      <c r="N691">
        <v>4.365</v>
      </c>
      <c r="O691">
        <v>4.35</v>
      </c>
      <c r="P691">
        <v>4.33</v>
      </c>
      <c r="Q691">
        <v>4.315</v>
      </c>
      <c r="R691">
        <v>4.31</v>
      </c>
      <c r="S691">
        <v>4.28</v>
      </c>
    </row>
    <row r="692" spans="1:19" ht="12.75">
      <c r="A692" s="3">
        <v>39295</v>
      </c>
      <c r="B692">
        <v>3.44</v>
      </c>
      <c r="C692">
        <v>3.45</v>
      </c>
      <c r="D692">
        <v>3.485</v>
      </c>
      <c r="E692">
        <v>3.615</v>
      </c>
      <c r="F692">
        <v>3.78</v>
      </c>
      <c r="G692">
        <v>3.92</v>
      </c>
      <c r="H692">
        <v>3.475</v>
      </c>
      <c r="I692">
        <v>3.93</v>
      </c>
      <c r="J692">
        <v>4.19</v>
      </c>
      <c r="K692">
        <v>4.29</v>
      </c>
      <c r="L692">
        <v>4.305</v>
      </c>
      <c r="M692">
        <v>4.355</v>
      </c>
      <c r="N692">
        <v>4.345</v>
      </c>
      <c r="O692">
        <v>4.33</v>
      </c>
      <c r="P692">
        <v>4.31</v>
      </c>
      <c r="Q692">
        <v>4.29</v>
      </c>
      <c r="R692">
        <v>4.285</v>
      </c>
      <c r="S692">
        <v>4.255</v>
      </c>
    </row>
    <row r="693" spans="1:19" ht="12.75">
      <c r="A693" s="3">
        <v>39296</v>
      </c>
      <c r="B693">
        <v>3.47</v>
      </c>
      <c r="C693">
        <v>3.445</v>
      </c>
      <c r="D693">
        <v>3.5</v>
      </c>
      <c r="E693">
        <v>3.625</v>
      </c>
      <c r="F693">
        <v>3.795</v>
      </c>
      <c r="G693">
        <v>3.935</v>
      </c>
      <c r="H693">
        <v>3.49</v>
      </c>
      <c r="I693">
        <v>3.94</v>
      </c>
      <c r="J693">
        <v>4.2</v>
      </c>
      <c r="K693">
        <v>4.215</v>
      </c>
      <c r="L693">
        <v>4.335</v>
      </c>
      <c r="M693">
        <v>4.385</v>
      </c>
      <c r="N693">
        <v>4.37</v>
      </c>
      <c r="O693">
        <v>4.35</v>
      </c>
      <c r="P693">
        <v>4.325</v>
      </c>
      <c r="Q693">
        <v>4.31</v>
      </c>
      <c r="R693">
        <v>4.305</v>
      </c>
      <c r="S693">
        <v>4.275</v>
      </c>
    </row>
    <row r="694" spans="1:19" ht="12.75">
      <c r="A694" s="3">
        <v>39297</v>
      </c>
      <c r="B694">
        <v>3.45</v>
      </c>
      <c r="C694">
        <v>3.44</v>
      </c>
      <c r="D694">
        <v>3.495</v>
      </c>
      <c r="E694">
        <v>3.625</v>
      </c>
      <c r="F694">
        <v>3.79</v>
      </c>
      <c r="G694">
        <v>3.925</v>
      </c>
      <c r="H694">
        <v>3.41</v>
      </c>
      <c r="I694">
        <v>3.92</v>
      </c>
      <c r="J694">
        <v>4.185</v>
      </c>
      <c r="K694">
        <v>4.29</v>
      </c>
      <c r="L694">
        <v>4.29</v>
      </c>
      <c r="M694">
        <v>4.33</v>
      </c>
      <c r="N694">
        <v>4.315</v>
      </c>
      <c r="O694">
        <v>4.305</v>
      </c>
      <c r="P694">
        <v>4.285</v>
      </c>
      <c r="Q694">
        <v>4.265</v>
      </c>
      <c r="R694">
        <v>4.26</v>
      </c>
      <c r="S694">
        <v>4.23</v>
      </c>
    </row>
    <row r="695" spans="1:19" ht="12.75">
      <c r="A695" s="3">
        <v>39300</v>
      </c>
      <c r="B695">
        <v>3.47</v>
      </c>
      <c r="C695">
        <v>3.455</v>
      </c>
      <c r="D695">
        <v>3.49</v>
      </c>
      <c r="E695">
        <v>3.625</v>
      </c>
      <c r="F695">
        <v>3.795</v>
      </c>
      <c r="G695">
        <v>3.935</v>
      </c>
      <c r="H695">
        <v>3.43</v>
      </c>
      <c r="I695">
        <v>3.935</v>
      </c>
      <c r="J695">
        <v>4.17</v>
      </c>
      <c r="K695">
        <v>4.275</v>
      </c>
      <c r="L695">
        <v>4.28</v>
      </c>
      <c r="M695">
        <v>4.32</v>
      </c>
      <c r="N695">
        <v>4.31</v>
      </c>
      <c r="O695">
        <v>4.305</v>
      </c>
      <c r="P695">
        <v>4.285</v>
      </c>
      <c r="Q695">
        <v>4.27</v>
      </c>
      <c r="R695">
        <v>4.265</v>
      </c>
      <c r="S695">
        <v>4.24</v>
      </c>
    </row>
    <row r="696" spans="1:19" ht="12.75">
      <c r="A696" s="3">
        <v>39301</v>
      </c>
      <c r="B696">
        <v>3.47</v>
      </c>
      <c r="C696">
        <v>3.435</v>
      </c>
      <c r="D696">
        <v>3.5</v>
      </c>
      <c r="E696">
        <v>3.63</v>
      </c>
      <c r="F696">
        <v>3.795</v>
      </c>
      <c r="G696">
        <v>3.935</v>
      </c>
      <c r="H696">
        <v>3.43</v>
      </c>
      <c r="I696">
        <v>3.935</v>
      </c>
      <c r="J696">
        <v>4.18</v>
      </c>
      <c r="K696">
        <v>4.195</v>
      </c>
      <c r="L696">
        <v>4.3</v>
      </c>
      <c r="M696">
        <v>4.345</v>
      </c>
      <c r="N696">
        <v>4.34</v>
      </c>
      <c r="O696">
        <v>4.335</v>
      </c>
      <c r="P696">
        <v>4.315</v>
      </c>
      <c r="Q696">
        <v>4.3</v>
      </c>
      <c r="R696">
        <v>4.295</v>
      </c>
      <c r="S696">
        <v>4.27</v>
      </c>
    </row>
    <row r="697" spans="1:19" ht="12.75">
      <c r="A697" s="3">
        <v>39302</v>
      </c>
      <c r="B697">
        <v>3.46</v>
      </c>
      <c r="C697">
        <v>3.455</v>
      </c>
      <c r="D697">
        <v>3.495</v>
      </c>
      <c r="E697">
        <v>3.63</v>
      </c>
      <c r="F697">
        <v>3.795</v>
      </c>
      <c r="G697">
        <v>3.935</v>
      </c>
      <c r="H697">
        <v>3.43</v>
      </c>
      <c r="I697">
        <v>3.94</v>
      </c>
      <c r="J697">
        <v>4.21</v>
      </c>
      <c r="K697">
        <v>4.22</v>
      </c>
      <c r="L697">
        <v>4.345</v>
      </c>
      <c r="M697">
        <v>4.395</v>
      </c>
      <c r="N697">
        <v>4.4</v>
      </c>
      <c r="O697">
        <v>4.395</v>
      </c>
      <c r="P697">
        <v>4.375</v>
      </c>
      <c r="Q697">
        <v>4.36</v>
      </c>
      <c r="R697">
        <v>4.355</v>
      </c>
      <c r="S697">
        <v>4.325</v>
      </c>
    </row>
    <row r="698" spans="1:19" ht="12.75">
      <c r="A698" s="3">
        <v>39303</v>
      </c>
      <c r="B698">
        <v>3.47</v>
      </c>
      <c r="C698">
        <v>3.455</v>
      </c>
      <c r="D698">
        <v>3.5</v>
      </c>
      <c r="E698">
        <v>3.625</v>
      </c>
      <c r="F698">
        <v>3.8</v>
      </c>
      <c r="G698">
        <v>3.93</v>
      </c>
      <c r="H698">
        <v>3.43</v>
      </c>
      <c r="I698">
        <v>3.93</v>
      </c>
      <c r="J698">
        <v>4.19</v>
      </c>
      <c r="K698">
        <v>4.29</v>
      </c>
      <c r="L698">
        <v>4.295</v>
      </c>
      <c r="M698">
        <v>4.34</v>
      </c>
      <c r="N698">
        <v>4.345</v>
      </c>
      <c r="O698">
        <v>4.34</v>
      </c>
      <c r="P698">
        <v>4.325</v>
      </c>
      <c r="Q698">
        <v>4.315</v>
      </c>
      <c r="R698">
        <v>4.31</v>
      </c>
      <c r="S698">
        <v>4.285</v>
      </c>
    </row>
    <row r="699" spans="1:19" ht="12.75">
      <c r="A699" s="3">
        <v>39304</v>
      </c>
      <c r="B699">
        <v>3.46</v>
      </c>
      <c r="C699">
        <v>3.425</v>
      </c>
      <c r="D699">
        <v>3.485</v>
      </c>
      <c r="E699">
        <v>3.615</v>
      </c>
      <c r="F699">
        <v>3.77</v>
      </c>
      <c r="G699">
        <v>3.895</v>
      </c>
      <c r="H699">
        <v>3.435</v>
      </c>
      <c r="I699">
        <v>3.915</v>
      </c>
      <c r="J699">
        <v>4.125</v>
      </c>
      <c r="K699">
        <v>4.23</v>
      </c>
      <c r="L699">
        <v>4.225</v>
      </c>
      <c r="M699">
        <v>4.285</v>
      </c>
      <c r="N699">
        <v>4.295</v>
      </c>
      <c r="O699">
        <v>4.3</v>
      </c>
      <c r="P699">
        <v>4.3</v>
      </c>
      <c r="Q699">
        <v>4.29</v>
      </c>
      <c r="R699">
        <v>4.29</v>
      </c>
      <c r="S699">
        <v>4.27</v>
      </c>
    </row>
    <row r="700" spans="1:19" ht="12.75">
      <c r="A700" s="3">
        <v>39307</v>
      </c>
      <c r="B700">
        <v>3.45</v>
      </c>
      <c r="C700">
        <v>3.4</v>
      </c>
      <c r="D700">
        <v>3.46</v>
      </c>
      <c r="E700">
        <v>3.61</v>
      </c>
      <c r="F700">
        <v>3.76</v>
      </c>
      <c r="G700">
        <v>3.885</v>
      </c>
      <c r="H700">
        <v>3.43</v>
      </c>
      <c r="I700">
        <v>3.9</v>
      </c>
      <c r="J700">
        <v>4.12</v>
      </c>
      <c r="K700">
        <v>4.22</v>
      </c>
      <c r="L700">
        <v>4.22</v>
      </c>
      <c r="M700">
        <v>4.285</v>
      </c>
      <c r="N700">
        <v>4.305</v>
      </c>
      <c r="O700">
        <v>4.31</v>
      </c>
      <c r="P700">
        <v>4.31</v>
      </c>
      <c r="Q700">
        <v>4.305</v>
      </c>
      <c r="R700">
        <v>4.305</v>
      </c>
      <c r="S700">
        <v>4.285</v>
      </c>
    </row>
    <row r="701" spans="1:19" ht="12.75">
      <c r="A701" s="3">
        <v>39308</v>
      </c>
      <c r="B701">
        <v>3.405</v>
      </c>
      <c r="C701">
        <v>3.46</v>
      </c>
      <c r="D701">
        <v>3.56</v>
      </c>
      <c r="E701">
        <v>3.61</v>
      </c>
      <c r="F701">
        <v>3.77</v>
      </c>
      <c r="G701">
        <v>3.9</v>
      </c>
      <c r="H701">
        <v>3.44</v>
      </c>
      <c r="I701">
        <v>3.95</v>
      </c>
      <c r="J701">
        <v>4.14</v>
      </c>
      <c r="K701">
        <v>4.245</v>
      </c>
      <c r="L701">
        <v>4.255</v>
      </c>
      <c r="M701">
        <v>4.32</v>
      </c>
      <c r="N701">
        <v>4.34</v>
      </c>
      <c r="O701">
        <v>4.34</v>
      </c>
      <c r="P701">
        <v>4.335</v>
      </c>
      <c r="Q701">
        <v>4.33</v>
      </c>
      <c r="R701">
        <v>4.33</v>
      </c>
      <c r="S701">
        <v>4.3</v>
      </c>
    </row>
    <row r="702" spans="1:19" ht="12.75">
      <c r="A702" s="3">
        <v>39309</v>
      </c>
      <c r="B702">
        <v>3.39</v>
      </c>
      <c r="C702">
        <v>3.45</v>
      </c>
      <c r="D702">
        <v>3.56</v>
      </c>
      <c r="E702">
        <v>3.6</v>
      </c>
      <c r="F702">
        <v>3.77</v>
      </c>
      <c r="G702">
        <v>3.885</v>
      </c>
      <c r="H702">
        <v>3.45</v>
      </c>
      <c r="I702">
        <v>3.93</v>
      </c>
      <c r="J702">
        <v>4.075</v>
      </c>
      <c r="K702">
        <v>4.18</v>
      </c>
      <c r="L702">
        <v>4.175</v>
      </c>
      <c r="M702">
        <v>4.245</v>
      </c>
      <c r="N702">
        <v>4.265</v>
      </c>
      <c r="O702">
        <v>4.27</v>
      </c>
      <c r="P702">
        <v>4.275</v>
      </c>
      <c r="Q702">
        <v>4.28</v>
      </c>
      <c r="R702">
        <v>4.28</v>
      </c>
      <c r="S702">
        <v>4.25</v>
      </c>
    </row>
    <row r="703" spans="1:19" ht="12.75">
      <c r="A703" s="3">
        <v>39310</v>
      </c>
      <c r="B703">
        <v>3.39</v>
      </c>
      <c r="C703">
        <v>3.44</v>
      </c>
      <c r="D703">
        <v>3.555</v>
      </c>
      <c r="E703">
        <v>3.595</v>
      </c>
      <c r="F703">
        <v>3.74</v>
      </c>
      <c r="G703">
        <v>3.845</v>
      </c>
      <c r="I703">
        <v>3.855</v>
      </c>
      <c r="J703">
        <v>3.99</v>
      </c>
      <c r="K703">
        <v>4.09</v>
      </c>
      <c r="L703">
        <v>4.05</v>
      </c>
      <c r="M703">
        <v>4.12</v>
      </c>
      <c r="N703">
        <v>4.14</v>
      </c>
      <c r="O703">
        <v>4.155</v>
      </c>
      <c r="P703">
        <v>4.18</v>
      </c>
      <c r="Q703">
        <v>4.19</v>
      </c>
      <c r="R703">
        <v>4.195</v>
      </c>
      <c r="S703">
        <v>4.17</v>
      </c>
    </row>
    <row r="704" spans="1:19" ht="12.75">
      <c r="A704" s="3">
        <v>39311</v>
      </c>
      <c r="B704">
        <v>3.385</v>
      </c>
      <c r="C704">
        <v>3.435</v>
      </c>
      <c r="D704">
        <v>3.54</v>
      </c>
      <c r="E704">
        <v>3.57</v>
      </c>
      <c r="F704">
        <v>3.7</v>
      </c>
      <c r="G704">
        <v>3.78</v>
      </c>
      <c r="H704">
        <v>3.44</v>
      </c>
      <c r="I704">
        <v>3.83</v>
      </c>
      <c r="J704">
        <v>3.945</v>
      </c>
      <c r="K704">
        <v>4.045</v>
      </c>
      <c r="L704">
        <v>4.005</v>
      </c>
      <c r="M704">
        <v>4.095</v>
      </c>
      <c r="N704">
        <v>4.125</v>
      </c>
      <c r="O704">
        <v>4.15</v>
      </c>
      <c r="P704">
        <v>4.19</v>
      </c>
      <c r="Q704">
        <v>4.215</v>
      </c>
      <c r="R704">
        <v>4.225</v>
      </c>
      <c r="S704">
        <v>4.21</v>
      </c>
    </row>
    <row r="705" spans="1:19" ht="12.75">
      <c r="A705" s="3">
        <v>39314</v>
      </c>
      <c r="B705">
        <v>3.38</v>
      </c>
      <c r="C705">
        <v>3.43</v>
      </c>
      <c r="D705">
        <v>3.545</v>
      </c>
      <c r="E705">
        <v>3.575</v>
      </c>
      <c r="F705">
        <v>3.7</v>
      </c>
      <c r="G705">
        <v>3.78</v>
      </c>
      <c r="H705">
        <v>3.44</v>
      </c>
      <c r="I705">
        <v>3.84</v>
      </c>
      <c r="J705">
        <v>3.965</v>
      </c>
      <c r="K705">
        <v>4.025</v>
      </c>
      <c r="L705">
        <v>4.04</v>
      </c>
      <c r="M705">
        <v>4.12</v>
      </c>
      <c r="N705">
        <v>4.145</v>
      </c>
      <c r="O705">
        <v>4.165</v>
      </c>
      <c r="P705">
        <v>4.195</v>
      </c>
      <c r="Q705">
        <v>4.215</v>
      </c>
      <c r="R705">
        <v>4.22</v>
      </c>
      <c r="S705">
        <v>4.205</v>
      </c>
    </row>
    <row r="706" spans="1:19" ht="12.75">
      <c r="A706" s="3">
        <v>39315</v>
      </c>
      <c r="B706">
        <v>3.38</v>
      </c>
      <c r="C706">
        <v>3.42</v>
      </c>
      <c r="D706">
        <v>3.515</v>
      </c>
      <c r="E706">
        <v>3.54</v>
      </c>
      <c r="F706">
        <v>3.655</v>
      </c>
      <c r="G706">
        <v>3.735</v>
      </c>
      <c r="H706">
        <v>3.45</v>
      </c>
      <c r="I706">
        <v>3.805</v>
      </c>
      <c r="J706">
        <v>3.895</v>
      </c>
      <c r="K706">
        <v>3.89</v>
      </c>
      <c r="L706">
        <v>3.955</v>
      </c>
      <c r="M706">
        <v>4.035</v>
      </c>
      <c r="N706">
        <v>4.06</v>
      </c>
      <c r="O706">
        <v>4.085</v>
      </c>
      <c r="P706">
        <v>4.13</v>
      </c>
      <c r="Q706">
        <v>4.155</v>
      </c>
      <c r="R706">
        <v>4.16</v>
      </c>
      <c r="S706">
        <v>4.145</v>
      </c>
    </row>
    <row r="707" spans="1:19" ht="12.75">
      <c r="A707" s="3">
        <v>39316</v>
      </c>
      <c r="B707">
        <v>3.395</v>
      </c>
      <c r="C707">
        <v>3.44</v>
      </c>
      <c r="D707">
        <v>3.54</v>
      </c>
      <c r="E707">
        <v>3.585</v>
      </c>
      <c r="F707">
        <v>3.71</v>
      </c>
      <c r="G707">
        <v>3.79</v>
      </c>
      <c r="H707">
        <v>3.435</v>
      </c>
      <c r="I707">
        <v>3.85</v>
      </c>
      <c r="J707">
        <v>3.995</v>
      </c>
      <c r="K707">
        <v>4.095</v>
      </c>
      <c r="L707">
        <v>4.12</v>
      </c>
      <c r="M707">
        <v>4.18</v>
      </c>
      <c r="N707">
        <v>4.195</v>
      </c>
      <c r="O707">
        <v>4.205</v>
      </c>
      <c r="P707">
        <v>4.23</v>
      </c>
      <c r="Q707">
        <v>4.245</v>
      </c>
      <c r="R707">
        <v>4.25</v>
      </c>
      <c r="S707">
        <v>4.235</v>
      </c>
    </row>
    <row r="708" spans="1:19" ht="12.75">
      <c r="A708" s="3">
        <v>39317</v>
      </c>
      <c r="B708">
        <v>3.41</v>
      </c>
      <c r="C708">
        <v>3.47</v>
      </c>
      <c r="D708">
        <v>3.56</v>
      </c>
      <c r="E708">
        <v>3.58</v>
      </c>
      <c r="F708">
        <v>3.72</v>
      </c>
      <c r="G708">
        <v>3.8</v>
      </c>
      <c r="H708">
        <v>3.435</v>
      </c>
      <c r="I708">
        <v>3.875</v>
      </c>
      <c r="J708">
        <v>4.015</v>
      </c>
      <c r="K708">
        <v>4.115</v>
      </c>
      <c r="L708">
        <v>4.115</v>
      </c>
      <c r="M708">
        <v>4.175</v>
      </c>
      <c r="N708">
        <v>4.19</v>
      </c>
      <c r="O708">
        <v>4.195</v>
      </c>
      <c r="P708">
        <v>4.21</v>
      </c>
      <c r="Q708">
        <v>4.22</v>
      </c>
      <c r="R708">
        <v>4.225</v>
      </c>
      <c r="S708">
        <v>4.21</v>
      </c>
    </row>
    <row r="709" spans="1:19" ht="12.75">
      <c r="A709" s="3">
        <v>39318</v>
      </c>
      <c r="B709">
        <v>3.42</v>
      </c>
      <c r="C709">
        <v>3.48</v>
      </c>
      <c r="D709">
        <v>3.56</v>
      </c>
      <c r="E709">
        <v>3.59</v>
      </c>
      <c r="F709">
        <v>3.715</v>
      </c>
      <c r="G709">
        <v>3.8</v>
      </c>
      <c r="H709">
        <v>3.45</v>
      </c>
      <c r="I709">
        <v>3.85</v>
      </c>
      <c r="J709">
        <v>4.02</v>
      </c>
      <c r="K709">
        <v>4.13</v>
      </c>
      <c r="L709">
        <v>4.115</v>
      </c>
      <c r="M709">
        <v>4.175</v>
      </c>
      <c r="N709">
        <v>4.19</v>
      </c>
      <c r="O709">
        <v>4.19</v>
      </c>
      <c r="P709">
        <v>4.195</v>
      </c>
      <c r="Q709">
        <v>4.205</v>
      </c>
      <c r="R709">
        <v>4.21</v>
      </c>
      <c r="S709">
        <v>4.2</v>
      </c>
    </row>
    <row r="710" spans="1:19" ht="12.75">
      <c r="A710" s="3">
        <v>39321</v>
      </c>
      <c r="B710">
        <v>3.415</v>
      </c>
      <c r="C710">
        <v>3.46</v>
      </c>
      <c r="D710">
        <v>3.555</v>
      </c>
      <c r="E710">
        <v>3.6</v>
      </c>
      <c r="F710">
        <v>3.725</v>
      </c>
      <c r="G710">
        <v>3.815</v>
      </c>
      <c r="H710">
        <v>3.44</v>
      </c>
      <c r="I710">
        <v>3.895</v>
      </c>
      <c r="J710">
        <v>4.055</v>
      </c>
      <c r="K710">
        <v>4.155</v>
      </c>
      <c r="L710">
        <v>4.14</v>
      </c>
      <c r="M710">
        <v>4.195</v>
      </c>
      <c r="N710">
        <v>4.21</v>
      </c>
      <c r="O710">
        <v>4.205</v>
      </c>
      <c r="P710">
        <v>4.21</v>
      </c>
      <c r="Q710">
        <v>4.21</v>
      </c>
      <c r="R710">
        <v>4.215</v>
      </c>
      <c r="S710">
        <v>4.205</v>
      </c>
    </row>
    <row r="711" spans="1:19" ht="12.75">
      <c r="A711" s="3">
        <v>39322</v>
      </c>
      <c r="B711">
        <v>3.43</v>
      </c>
      <c r="C711">
        <v>3.47</v>
      </c>
      <c r="D711">
        <v>3.55</v>
      </c>
      <c r="E711">
        <v>3.605</v>
      </c>
      <c r="F711">
        <v>3.73</v>
      </c>
      <c r="G711">
        <v>3.815</v>
      </c>
      <c r="H711">
        <v>3.42</v>
      </c>
      <c r="I711">
        <v>3.9</v>
      </c>
      <c r="J711">
        <v>4.03</v>
      </c>
      <c r="K711">
        <v>4.13</v>
      </c>
      <c r="L711">
        <v>4.12</v>
      </c>
      <c r="M711">
        <v>4.17</v>
      </c>
      <c r="N711">
        <v>4.185</v>
      </c>
      <c r="O711">
        <v>4.185</v>
      </c>
      <c r="P711">
        <v>4.185</v>
      </c>
      <c r="Q711">
        <v>4.185</v>
      </c>
      <c r="R711">
        <v>4.185</v>
      </c>
      <c r="S711">
        <v>4.19</v>
      </c>
    </row>
    <row r="712" spans="1:19" ht="12.75">
      <c r="A712" s="3">
        <v>39323</v>
      </c>
      <c r="B712">
        <v>3.44</v>
      </c>
      <c r="C712">
        <v>3.48</v>
      </c>
      <c r="D712">
        <v>3.55</v>
      </c>
      <c r="E712">
        <v>3.605</v>
      </c>
      <c r="F712">
        <v>3.725</v>
      </c>
      <c r="G712">
        <v>3.81</v>
      </c>
      <c r="H712">
        <v>3.43</v>
      </c>
      <c r="I712">
        <v>3.885</v>
      </c>
      <c r="J712">
        <v>4.03</v>
      </c>
      <c r="K712">
        <v>4.13</v>
      </c>
      <c r="L712">
        <v>4.095</v>
      </c>
      <c r="M712">
        <v>4.14</v>
      </c>
      <c r="N712">
        <v>4.155</v>
      </c>
      <c r="O712">
        <v>4.15</v>
      </c>
      <c r="P712">
        <v>4.155</v>
      </c>
      <c r="Q712">
        <v>4.15</v>
      </c>
      <c r="R712">
        <v>4.15</v>
      </c>
      <c r="S712">
        <v>4.15</v>
      </c>
    </row>
    <row r="713" spans="1:19" ht="12.75">
      <c r="A713" s="3">
        <v>39324</v>
      </c>
      <c r="B713">
        <v>3.46</v>
      </c>
      <c r="C713">
        <v>3.49</v>
      </c>
      <c r="D713">
        <v>3.55</v>
      </c>
      <c r="E713">
        <v>3.6</v>
      </c>
      <c r="F713">
        <v>3.73</v>
      </c>
      <c r="G713">
        <v>3.82</v>
      </c>
      <c r="H713">
        <v>3.42</v>
      </c>
      <c r="I713">
        <v>3.89</v>
      </c>
      <c r="J713">
        <v>4.045</v>
      </c>
      <c r="K713">
        <v>4.04</v>
      </c>
      <c r="L713">
        <v>4.095</v>
      </c>
      <c r="M713">
        <v>4.145</v>
      </c>
      <c r="N713">
        <v>4.165</v>
      </c>
      <c r="O713">
        <v>4.175</v>
      </c>
      <c r="P713">
        <v>4.18</v>
      </c>
      <c r="Q713">
        <v>4.175</v>
      </c>
      <c r="R713">
        <v>4.175</v>
      </c>
      <c r="S713">
        <v>4.175</v>
      </c>
    </row>
    <row r="714" spans="1:19" ht="12.75">
      <c r="A714" s="3">
        <v>39325</v>
      </c>
      <c r="B714">
        <v>3.485</v>
      </c>
      <c r="C714">
        <v>3.495</v>
      </c>
      <c r="D714">
        <v>3.555</v>
      </c>
      <c r="E714">
        <v>3.605</v>
      </c>
      <c r="F714">
        <v>3.74</v>
      </c>
      <c r="G714">
        <v>3.835</v>
      </c>
      <c r="H714">
        <v>3.43</v>
      </c>
      <c r="I714">
        <v>3.895</v>
      </c>
      <c r="J714">
        <v>4.05</v>
      </c>
      <c r="K714">
        <v>4.155</v>
      </c>
      <c r="L714">
        <v>4.13</v>
      </c>
      <c r="M714">
        <v>4.185</v>
      </c>
      <c r="N714">
        <v>4.21</v>
      </c>
      <c r="O714">
        <v>4.215</v>
      </c>
      <c r="P714">
        <v>4.22</v>
      </c>
      <c r="Q714">
        <v>4.215</v>
      </c>
      <c r="R714">
        <v>4.215</v>
      </c>
      <c r="S714">
        <v>4.215</v>
      </c>
    </row>
    <row r="715" spans="1:19" ht="12.75">
      <c r="A715" s="3">
        <v>39328</v>
      </c>
      <c r="B715">
        <v>3.49</v>
      </c>
      <c r="C715">
        <v>3.55</v>
      </c>
      <c r="D715">
        <v>3.61</v>
      </c>
      <c r="E715">
        <v>3.74</v>
      </c>
      <c r="F715">
        <v>3.83</v>
      </c>
      <c r="G715">
        <v>3.91</v>
      </c>
      <c r="H715">
        <v>3.43</v>
      </c>
      <c r="I715">
        <v>3.895</v>
      </c>
      <c r="J715">
        <v>4.05</v>
      </c>
      <c r="K715">
        <v>4.045</v>
      </c>
      <c r="L715">
        <v>4.125</v>
      </c>
      <c r="M715">
        <v>4.18</v>
      </c>
      <c r="N715">
        <v>4.205</v>
      </c>
      <c r="O715">
        <v>4.21</v>
      </c>
      <c r="P715">
        <v>4.215</v>
      </c>
      <c r="Q715">
        <v>4.21</v>
      </c>
      <c r="R715">
        <v>4.21</v>
      </c>
      <c r="S715">
        <v>4.21</v>
      </c>
    </row>
    <row r="716" spans="1:19" ht="12.75">
      <c r="A716" s="3">
        <v>39329</v>
      </c>
      <c r="B716">
        <v>3.49</v>
      </c>
      <c r="C716">
        <v>3.55</v>
      </c>
      <c r="D716">
        <v>3.605</v>
      </c>
      <c r="E716">
        <v>3.74</v>
      </c>
      <c r="F716">
        <v>3.83</v>
      </c>
      <c r="G716">
        <v>3.9</v>
      </c>
      <c r="H716">
        <v>3.43</v>
      </c>
      <c r="I716">
        <v>3.89</v>
      </c>
      <c r="J716">
        <v>4.035</v>
      </c>
      <c r="K716">
        <v>4.04</v>
      </c>
      <c r="L716">
        <v>4.11</v>
      </c>
      <c r="M716">
        <v>4.16</v>
      </c>
      <c r="N716">
        <v>4.195</v>
      </c>
      <c r="O716">
        <v>4.205</v>
      </c>
      <c r="P716">
        <v>4.21</v>
      </c>
      <c r="Q716">
        <v>4.21</v>
      </c>
      <c r="R716">
        <v>4.21</v>
      </c>
      <c r="S716">
        <v>4.22</v>
      </c>
    </row>
    <row r="717" spans="1:19" ht="12.75">
      <c r="A717" s="3">
        <v>39330</v>
      </c>
      <c r="B717">
        <v>3.49</v>
      </c>
      <c r="C717">
        <v>3.555</v>
      </c>
      <c r="D717">
        <v>3.605</v>
      </c>
      <c r="E717">
        <v>3.73</v>
      </c>
      <c r="F717">
        <v>3.82</v>
      </c>
      <c r="G717">
        <v>3.9</v>
      </c>
      <c r="I717">
        <v>3.88</v>
      </c>
      <c r="J717">
        <v>4.035</v>
      </c>
      <c r="K717">
        <v>4.255</v>
      </c>
      <c r="L717">
        <v>4.1</v>
      </c>
      <c r="M717">
        <v>4.14</v>
      </c>
      <c r="N717">
        <v>4.17</v>
      </c>
      <c r="O717">
        <v>4.18</v>
      </c>
      <c r="P717">
        <v>4.185</v>
      </c>
      <c r="Q717">
        <v>4.185</v>
      </c>
      <c r="R717">
        <v>4.185</v>
      </c>
      <c r="S717">
        <v>4.19</v>
      </c>
    </row>
    <row r="718" spans="1:19" ht="12.75">
      <c r="A718" s="3">
        <v>39331</v>
      </c>
      <c r="B718">
        <v>3.48</v>
      </c>
      <c r="C718">
        <v>3.555</v>
      </c>
      <c r="D718">
        <v>3.6</v>
      </c>
      <c r="E718">
        <v>3.73</v>
      </c>
      <c r="F718">
        <v>3.815</v>
      </c>
      <c r="G718">
        <v>3.885</v>
      </c>
      <c r="H718">
        <v>3.44</v>
      </c>
      <c r="I718">
        <v>3.89</v>
      </c>
      <c r="J718">
        <v>4.025</v>
      </c>
      <c r="K718">
        <v>4.03</v>
      </c>
      <c r="L718">
        <v>4.095</v>
      </c>
      <c r="M718">
        <v>4.135</v>
      </c>
      <c r="N718">
        <v>4.165</v>
      </c>
      <c r="O718">
        <v>4.17</v>
      </c>
      <c r="P718">
        <v>4.175</v>
      </c>
      <c r="Q718">
        <v>4.175</v>
      </c>
      <c r="R718">
        <v>4.175</v>
      </c>
      <c r="S718">
        <v>4.185</v>
      </c>
    </row>
    <row r="719" spans="1:19" ht="12.75">
      <c r="A719" s="3">
        <v>39332</v>
      </c>
      <c r="B719">
        <v>3.53</v>
      </c>
      <c r="C719">
        <v>3.57</v>
      </c>
      <c r="D719">
        <v>3.61</v>
      </c>
      <c r="E719">
        <v>3.725</v>
      </c>
      <c r="F719">
        <v>3.8</v>
      </c>
      <c r="G719">
        <v>3.875</v>
      </c>
      <c r="H719">
        <v>3.445</v>
      </c>
      <c r="I719">
        <v>3.885</v>
      </c>
      <c r="J719">
        <v>3.99</v>
      </c>
      <c r="K719">
        <v>4.005</v>
      </c>
      <c r="L719">
        <v>4.05</v>
      </c>
      <c r="M719">
        <v>4.08</v>
      </c>
      <c r="N719">
        <v>4.095</v>
      </c>
      <c r="O719">
        <v>4.105</v>
      </c>
      <c r="P719">
        <v>4.11</v>
      </c>
      <c r="Q719">
        <v>4.105</v>
      </c>
      <c r="R719">
        <v>4.11</v>
      </c>
      <c r="S719">
        <v>4.115</v>
      </c>
    </row>
    <row r="720" spans="1:19" ht="12.75">
      <c r="A720" s="3">
        <v>39335</v>
      </c>
      <c r="B720">
        <v>3.56</v>
      </c>
      <c r="C720">
        <v>3.595</v>
      </c>
      <c r="D720">
        <v>3.6</v>
      </c>
      <c r="E720">
        <v>3.72</v>
      </c>
      <c r="F720">
        <v>3.79</v>
      </c>
      <c r="G720">
        <v>3.87</v>
      </c>
      <c r="H720">
        <v>3.45</v>
      </c>
      <c r="I720">
        <v>3.875</v>
      </c>
      <c r="J720">
        <v>3.99</v>
      </c>
      <c r="K720">
        <v>4.26</v>
      </c>
      <c r="L720">
        <v>4.01</v>
      </c>
      <c r="M720">
        <v>4.025</v>
      </c>
      <c r="N720">
        <v>4.05</v>
      </c>
      <c r="O720">
        <v>4.06</v>
      </c>
      <c r="P720">
        <v>4.07</v>
      </c>
      <c r="Q720">
        <v>4.07</v>
      </c>
      <c r="R720">
        <v>4.07</v>
      </c>
      <c r="S720">
        <v>4.085</v>
      </c>
    </row>
    <row r="721" spans="1:19" ht="12.75">
      <c r="A721" s="3">
        <v>39336</v>
      </c>
      <c r="B721">
        <v>3.57</v>
      </c>
      <c r="C721">
        <v>3.59</v>
      </c>
      <c r="D721">
        <v>3.585</v>
      </c>
      <c r="E721">
        <v>3.71</v>
      </c>
      <c r="F721">
        <v>3.78</v>
      </c>
      <c r="G721">
        <v>3.835</v>
      </c>
      <c r="H721">
        <v>3.44</v>
      </c>
      <c r="I721">
        <v>3.83</v>
      </c>
      <c r="J721">
        <v>3.965</v>
      </c>
      <c r="K721">
        <v>3.97</v>
      </c>
      <c r="L721">
        <v>3.99</v>
      </c>
      <c r="M721">
        <v>4.01</v>
      </c>
      <c r="N721">
        <v>4.025</v>
      </c>
      <c r="O721">
        <v>4.04</v>
      </c>
      <c r="P721">
        <v>4.045</v>
      </c>
      <c r="Q721">
        <v>4.05</v>
      </c>
      <c r="R721">
        <v>4.055</v>
      </c>
      <c r="S721">
        <v>4.075</v>
      </c>
    </row>
    <row r="722" spans="1:19" ht="12.75">
      <c r="A722" s="3">
        <v>39337</v>
      </c>
      <c r="B722">
        <v>3.56</v>
      </c>
      <c r="C722">
        <v>3.585</v>
      </c>
      <c r="D722">
        <v>3.58</v>
      </c>
      <c r="E722">
        <v>3.69</v>
      </c>
      <c r="F722">
        <v>3.76</v>
      </c>
      <c r="G722">
        <v>3.81</v>
      </c>
      <c r="H722">
        <v>3.455</v>
      </c>
      <c r="I722">
        <v>3.875</v>
      </c>
      <c r="J722">
        <v>3.93</v>
      </c>
      <c r="K722">
        <v>4.05</v>
      </c>
      <c r="L722">
        <v>4</v>
      </c>
      <c r="M722">
        <v>4.025</v>
      </c>
      <c r="N722">
        <v>4.055</v>
      </c>
      <c r="O722">
        <v>4.075</v>
      </c>
      <c r="P722">
        <v>4.09</v>
      </c>
      <c r="Q722">
        <v>4.1</v>
      </c>
      <c r="R722">
        <v>4.105</v>
      </c>
      <c r="S722">
        <v>4.145</v>
      </c>
    </row>
    <row r="723" spans="1:19" ht="12.75">
      <c r="A723" s="3">
        <v>39338</v>
      </c>
      <c r="B723">
        <v>3.505</v>
      </c>
      <c r="C723">
        <v>3.525</v>
      </c>
      <c r="D723">
        <v>3.535</v>
      </c>
      <c r="E723">
        <v>3.68</v>
      </c>
      <c r="F723">
        <v>3.73</v>
      </c>
      <c r="G723">
        <v>3.8</v>
      </c>
      <c r="H723">
        <v>3.44</v>
      </c>
      <c r="I723">
        <v>3.84</v>
      </c>
      <c r="J723">
        <v>3.95</v>
      </c>
      <c r="K723">
        <v>3.975</v>
      </c>
      <c r="L723">
        <v>4.03</v>
      </c>
      <c r="M723">
        <v>4.07</v>
      </c>
      <c r="N723">
        <v>4.095</v>
      </c>
      <c r="O723">
        <v>4.11</v>
      </c>
      <c r="P723">
        <v>4.125</v>
      </c>
      <c r="Q723">
        <v>4.135</v>
      </c>
      <c r="R723">
        <v>4.14</v>
      </c>
      <c r="S723">
        <v>4.18</v>
      </c>
    </row>
    <row r="724" spans="1:19" ht="12.75">
      <c r="A724" s="3">
        <v>39339</v>
      </c>
      <c r="B724">
        <v>3.515</v>
      </c>
      <c r="C724">
        <v>3.53</v>
      </c>
      <c r="D724">
        <v>3.53</v>
      </c>
      <c r="E724">
        <v>3.65</v>
      </c>
      <c r="F724">
        <v>3.705</v>
      </c>
      <c r="G724">
        <v>3.76</v>
      </c>
      <c r="H724">
        <v>3.46</v>
      </c>
      <c r="I724">
        <v>3.78</v>
      </c>
      <c r="J724">
        <v>3.92</v>
      </c>
      <c r="K724">
        <v>4.045</v>
      </c>
      <c r="L724">
        <v>4.01</v>
      </c>
      <c r="M724">
        <v>4.055</v>
      </c>
      <c r="N724">
        <v>4.09</v>
      </c>
      <c r="O724">
        <v>4.105</v>
      </c>
      <c r="P724">
        <v>4.125</v>
      </c>
      <c r="Q724">
        <v>4.13</v>
      </c>
      <c r="R724">
        <v>4.135</v>
      </c>
      <c r="S724">
        <v>4.17</v>
      </c>
    </row>
    <row r="725" spans="1:19" ht="12.75">
      <c r="A725" s="3">
        <v>39342</v>
      </c>
      <c r="B725">
        <v>3.485</v>
      </c>
      <c r="C725">
        <v>3.515</v>
      </c>
      <c r="D725">
        <v>3.515</v>
      </c>
      <c r="E725">
        <v>3.64</v>
      </c>
      <c r="F725">
        <v>3.695</v>
      </c>
      <c r="G725">
        <v>3.745</v>
      </c>
      <c r="H725">
        <v>3.46</v>
      </c>
      <c r="I725">
        <v>3.73</v>
      </c>
      <c r="J725">
        <v>3.935</v>
      </c>
      <c r="K725">
        <v>3.93</v>
      </c>
      <c r="L725">
        <v>4.035</v>
      </c>
      <c r="M725">
        <v>4.085</v>
      </c>
      <c r="N725">
        <v>4.125</v>
      </c>
      <c r="O725">
        <v>4.14</v>
      </c>
      <c r="P725">
        <v>4.15</v>
      </c>
      <c r="Q725">
        <v>4.155</v>
      </c>
      <c r="R725">
        <v>4.16</v>
      </c>
      <c r="S725">
        <v>4.195</v>
      </c>
    </row>
    <row r="726" spans="1:19" ht="12.75">
      <c r="A726" s="3">
        <v>39343</v>
      </c>
      <c r="B726">
        <v>3.5</v>
      </c>
      <c r="C726">
        <v>3.515</v>
      </c>
      <c r="D726">
        <v>3.515</v>
      </c>
      <c r="E726">
        <v>3.64</v>
      </c>
      <c r="F726">
        <v>3.685</v>
      </c>
      <c r="G726">
        <v>3.74</v>
      </c>
      <c r="H726">
        <v>3.44</v>
      </c>
      <c r="I726">
        <v>3.805</v>
      </c>
      <c r="J726">
        <v>3.955</v>
      </c>
      <c r="K726">
        <v>3.975</v>
      </c>
      <c r="L726">
        <v>4.08</v>
      </c>
      <c r="M726">
        <v>4.14</v>
      </c>
      <c r="N726">
        <v>4.185</v>
      </c>
      <c r="O726">
        <v>4.195</v>
      </c>
      <c r="P726">
        <v>4.205</v>
      </c>
      <c r="Q726">
        <v>4.21</v>
      </c>
      <c r="R726">
        <v>4.21</v>
      </c>
      <c r="S726">
        <v>4.24</v>
      </c>
    </row>
    <row r="727" spans="1:19" ht="12.75">
      <c r="A727" s="3">
        <v>39344</v>
      </c>
      <c r="B727">
        <v>3.505</v>
      </c>
      <c r="C727">
        <v>3.505</v>
      </c>
      <c r="D727">
        <v>3.52</v>
      </c>
      <c r="E727">
        <v>3.64</v>
      </c>
      <c r="F727">
        <v>3.7</v>
      </c>
      <c r="G727">
        <v>3.75</v>
      </c>
      <c r="H727">
        <v>3.48</v>
      </c>
      <c r="I727">
        <v>3.82</v>
      </c>
      <c r="J727">
        <v>3.95</v>
      </c>
      <c r="K727">
        <v>4.05</v>
      </c>
      <c r="L727">
        <v>4.085</v>
      </c>
      <c r="M727">
        <v>4.16</v>
      </c>
      <c r="N727">
        <v>4.205</v>
      </c>
      <c r="O727">
        <v>4.23</v>
      </c>
      <c r="P727">
        <v>4.245</v>
      </c>
      <c r="Q727">
        <v>4.255</v>
      </c>
      <c r="R727">
        <v>4.255</v>
      </c>
      <c r="S727">
        <v>4.285</v>
      </c>
    </row>
    <row r="728" spans="1:19" ht="12.75">
      <c r="A728" s="3">
        <v>39345</v>
      </c>
      <c r="B728">
        <v>3.515</v>
      </c>
      <c r="C728">
        <v>3.52</v>
      </c>
      <c r="D728">
        <v>3.545</v>
      </c>
      <c r="E728">
        <v>3.65</v>
      </c>
      <c r="F728">
        <v>3.695</v>
      </c>
      <c r="G728">
        <v>3.755</v>
      </c>
      <c r="H728">
        <v>3.505</v>
      </c>
      <c r="I728">
        <v>3.81</v>
      </c>
      <c r="J728">
        <v>3.95</v>
      </c>
      <c r="K728">
        <v>3.98</v>
      </c>
      <c r="L728">
        <v>4.125</v>
      </c>
      <c r="M728">
        <v>4.205</v>
      </c>
      <c r="N728">
        <v>4.26</v>
      </c>
      <c r="O728">
        <v>4.285</v>
      </c>
      <c r="P728">
        <v>4.305</v>
      </c>
      <c r="Q728">
        <v>4.315</v>
      </c>
      <c r="R728">
        <v>4.32</v>
      </c>
      <c r="S728">
        <v>4.35</v>
      </c>
    </row>
    <row r="729" spans="1:19" ht="12.75">
      <c r="A729" s="3">
        <v>39346</v>
      </c>
      <c r="B729">
        <v>3.52</v>
      </c>
      <c r="C729">
        <v>3.525</v>
      </c>
      <c r="D729">
        <v>3.545</v>
      </c>
      <c r="E729">
        <v>3.645</v>
      </c>
      <c r="F729">
        <v>3.705</v>
      </c>
      <c r="G729">
        <v>3.765</v>
      </c>
      <c r="I729">
        <v>3.825</v>
      </c>
      <c r="J729">
        <v>3.945</v>
      </c>
      <c r="K729">
        <v>3.975</v>
      </c>
      <c r="L729">
        <v>4.125</v>
      </c>
      <c r="M729">
        <v>4.21</v>
      </c>
      <c r="N729">
        <v>4.27</v>
      </c>
      <c r="O729">
        <v>4.3</v>
      </c>
      <c r="P729">
        <v>4.32</v>
      </c>
      <c r="Q729">
        <v>4.335</v>
      </c>
      <c r="R729">
        <v>4.345</v>
      </c>
      <c r="S729">
        <v>4.38</v>
      </c>
    </row>
    <row r="730" spans="1:19" ht="12.75">
      <c r="A730" s="3">
        <v>39349</v>
      </c>
      <c r="B730">
        <v>3.52</v>
      </c>
      <c r="C730">
        <v>3.52</v>
      </c>
      <c r="D730">
        <v>3.54</v>
      </c>
      <c r="E730">
        <v>3.65</v>
      </c>
      <c r="F730">
        <v>3.705</v>
      </c>
      <c r="G730">
        <v>3.77</v>
      </c>
      <c r="H730">
        <v>3.49</v>
      </c>
      <c r="I730">
        <v>3.815</v>
      </c>
      <c r="J730">
        <v>3.945</v>
      </c>
      <c r="K730">
        <v>3.965</v>
      </c>
      <c r="L730">
        <v>4.115</v>
      </c>
      <c r="M730">
        <v>4.205</v>
      </c>
      <c r="N730">
        <v>4.26</v>
      </c>
      <c r="O730">
        <v>4.285</v>
      </c>
      <c r="P730">
        <v>4.31</v>
      </c>
      <c r="Q730">
        <v>4.32</v>
      </c>
      <c r="R730">
        <v>4.33</v>
      </c>
      <c r="S730">
        <v>4.37</v>
      </c>
    </row>
    <row r="731" spans="1:19" ht="12.75">
      <c r="A731" s="3">
        <v>39350</v>
      </c>
      <c r="B731">
        <v>3.525</v>
      </c>
      <c r="C731">
        <v>3.525</v>
      </c>
      <c r="D731">
        <v>3.54</v>
      </c>
      <c r="E731">
        <v>3.65</v>
      </c>
      <c r="F731">
        <v>3.705</v>
      </c>
      <c r="G731">
        <v>3.765</v>
      </c>
      <c r="H731">
        <v>3.5</v>
      </c>
      <c r="I731">
        <v>3.76</v>
      </c>
      <c r="J731">
        <v>3.945</v>
      </c>
      <c r="K731">
        <v>3.955</v>
      </c>
      <c r="L731">
        <v>4.105</v>
      </c>
      <c r="M731">
        <v>4.185</v>
      </c>
      <c r="N731">
        <v>4.245</v>
      </c>
      <c r="O731">
        <v>4.27</v>
      </c>
      <c r="P731">
        <v>4.29</v>
      </c>
      <c r="Q731">
        <v>4.3</v>
      </c>
      <c r="R731">
        <v>4.31</v>
      </c>
      <c r="S731">
        <v>4.34</v>
      </c>
    </row>
    <row r="732" spans="1:19" ht="12.75">
      <c r="A732" s="3">
        <v>39351</v>
      </c>
      <c r="B732">
        <v>3.54</v>
      </c>
      <c r="C732">
        <v>3.545</v>
      </c>
      <c r="D732">
        <v>3.57</v>
      </c>
      <c r="E732">
        <v>3.675</v>
      </c>
      <c r="F732">
        <v>3.725</v>
      </c>
      <c r="G732">
        <v>3.78</v>
      </c>
      <c r="H732">
        <v>3.525</v>
      </c>
      <c r="I732">
        <v>3.77</v>
      </c>
      <c r="J732">
        <v>3.96</v>
      </c>
      <c r="K732">
        <v>4.06</v>
      </c>
      <c r="L732">
        <v>4.13</v>
      </c>
      <c r="M732">
        <v>4.22</v>
      </c>
      <c r="N732">
        <v>4.28</v>
      </c>
      <c r="O732">
        <v>4.31</v>
      </c>
      <c r="P732">
        <v>4.33</v>
      </c>
      <c r="Q732">
        <v>4.34</v>
      </c>
      <c r="R732">
        <v>4.35</v>
      </c>
      <c r="S732">
        <v>4.38</v>
      </c>
    </row>
    <row r="733" spans="1:19" ht="12.75">
      <c r="A733" s="3">
        <v>39352</v>
      </c>
      <c r="B733">
        <v>3.54</v>
      </c>
      <c r="C733">
        <v>3.55</v>
      </c>
      <c r="D733">
        <v>3.595</v>
      </c>
      <c r="E733">
        <v>3.68</v>
      </c>
      <c r="F733">
        <v>3.725</v>
      </c>
      <c r="G733">
        <v>3.79</v>
      </c>
      <c r="H733">
        <v>3.52</v>
      </c>
      <c r="I733">
        <v>3.835</v>
      </c>
      <c r="J733">
        <v>3.96</v>
      </c>
      <c r="K733">
        <v>3.96</v>
      </c>
      <c r="L733">
        <v>4.115</v>
      </c>
      <c r="M733">
        <v>4.205</v>
      </c>
      <c r="N733">
        <v>4.265</v>
      </c>
      <c r="O733">
        <v>4.29</v>
      </c>
      <c r="P733">
        <v>4.31</v>
      </c>
      <c r="Q733">
        <v>4.32</v>
      </c>
      <c r="R733">
        <v>4.33</v>
      </c>
      <c r="S733">
        <v>4.355</v>
      </c>
    </row>
    <row r="734" spans="1:19" ht="12.75">
      <c r="A734" s="3">
        <v>39353</v>
      </c>
      <c r="B734">
        <v>3.58</v>
      </c>
      <c r="C734">
        <v>3.57</v>
      </c>
      <c r="D734">
        <v>3.6</v>
      </c>
      <c r="E734">
        <v>3.685</v>
      </c>
      <c r="F734">
        <v>3.735</v>
      </c>
      <c r="G734">
        <v>3.79</v>
      </c>
      <c r="H734">
        <v>3.53</v>
      </c>
      <c r="I734">
        <v>3.775</v>
      </c>
      <c r="J734">
        <v>3.95</v>
      </c>
      <c r="K734">
        <v>4.05</v>
      </c>
      <c r="L734">
        <v>4.1</v>
      </c>
      <c r="M734">
        <v>4.19</v>
      </c>
      <c r="N734">
        <v>4.25</v>
      </c>
      <c r="O734">
        <v>4.275</v>
      </c>
      <c r="P734">
        <v>4.295</v>
      </c>
      <c r="Q734">
        <v>4.305</v>
      </c>
      <c r="R734">
        <v>4.315</v>
      </c>
      <c r="S734">
        <v>4.34</v>
      </c>
    </row>
    <row r="735" spans="1:19" ht="12.75">
      <c r="A735" s="3">
        <v>39356</v>
      </c>
      <c r="B735">
        <v>3.58</v>
      </c>
      <c r="C735">
        <v>3.57</v>
      </c>
      <c r="D735">
        <v>3.595</v>
      </c>
      <c r="E735">
        <v>3.685</v>
      </c>
      <c r="F735">
        <v>3.73</v>
      </c>
      <c r="G735">
        <v>3.79</v>
      </c>
      <c r="H735">
        <v>3.54</v>
      </c>
      <c r="I735">
        <v>3.825</v>
      </c>
      <c r="J735">
        <v>3.95</v>
      </c>
      <c r="K735">
        <v>3.965</v>
      </c>
      <c r="L735">
        <v>4.09</v>
      </c>
      <c r="M735">
        <v>4.18</v>
      </c>
      <c r="N735">
        <v>4.24</v>
      </c>
      <c r="O735">
        <v>4.27</v>
      </c>
      <c r="P735">
        <v>4.295</v>
      </c>
      <c r="Q735">
        <v>4.305</v>
      </c>
      <c r="R735">
        <v>4.315</v>
      </c>
      <c r="S735">
        <v>4.345</v>
      </c>
    </row>
    <row r="736" spans="1:19" ht="12.75">
      <c r="A736" s="3">
        <v>39357</v>
      </c>
      <c r="B736">
        <v>3.615</v>
      </c>
      <c r="C736">
        <v>3.58</v>
      </c>
      <c r="D736">
        <v>3.61</v>
      </c>
      <c r="E736">
        <v>3.695</v>
      </c>
      <c r="F736">
        <v>3.735</v>
      </c>
      <c r="G736">
        <v>3.795</v>
      </c>
      <c r="H736">
        <v>3.535</v>
      </c>
      <c r="I736">
        <v>3.83</v>
      </c>
      <c r="J736">
        <v>3.96</v>
      </c>
      <c r="K736">
        <v>3.975</v>
      </c>
      <c r="L736">
        <v>4.1</v>
      </c>
      <c r="M736">
        <v>4.185</v>
      </c>
      <c r="N736">
        <v>4.245</v>
      </c>
      <c r="O736">
        <v>4.275</v>
      </c>
      <c r="P736">
        <v>4.285</v>
      </c>
      <c r="Q736">
        <v>4.305</v>
      </c>
      <c r="R736">
        <v>4.315</v>
      </c>
      <c r="S736">
        <v>4.35</v>
      </c>
    </row>
    <row r="737" spans="1:19" ht="12.75">
      <c r="A737" s="3">
        <v>39358</v>
      </c>
      <c r="B737">
        <v>3.615</v>
      </c>
      <c r="C737">
        <v>3.59</v>
      </c>
      <c r="D737">
        <v>3.62</v>
      </c>
      <c r="E737">
        <v>3.695</v>
      </c>
      <c r="F737">
        <v>3.74</v>
      </c>
      <c r="G737">
        <v>3.795</v>
      </c>
      <c r="H737">
        <v>3.55</v>
      </c>
      <c r="I737">
        <v>3.83</v>
      </c>
      <c r="J737">
        <v>3.965</v>
      </c>
      <c r="K737">
        <v>4.025</v>
      </c>
      <c r="L737">
        <v>4.095</v>
      </c>
      <c r="M737">
        <v>4.175</v>
      </c>
      <c r="N737">
        <v>4.23</v>
      </c>
      <c r="O737">
        <v>4.26</v>
      </c>
      <c r="P737">
        <v>4.28</v>
      </c>
      <c r="Q737">
        <v>4.29</v>
      </c>
      <c r="R737">
        <v>4.3</v>
      </c>
      <c r="S737">
        <v>4.33</v>
      </c>
    </row>
    <row r="738" spans="1:19" ht="12.75">
      <c r="A738" s="3">
        <v>39359</v>
      </c>
      <c r="B738">
        <v>3.62</v>
      </c>
      <c r="C738">
        <v>3.625</v>
      </c>
      <c r="D738">
        <v>3.65</v>
      </c>
      <c r="E738">
        <v>3.715</v>
      </c>
      <c r="F738">
        <v>3.755</v>
      </c>
      <c r="G738">
        <v>3.81</v>
      </c>
      <c r="H738">
        <v>3.56</v>
      </c>
      <c r="I738">
        <v>3.825</v>
      </c>
      <c r="J738">
        <v>3.975</v>
      </c>
      <c r="K738">
        <v>3.97</v>
      </c>
      <c r="L738">
        <v>4.105</v>
      </c>
      <c r="M738">
        <v>4.175</v>
      </c>
      <c r="N738">
        <v>4.23</v>
      </c>
      <c r="O738">
        <v>4.26</v>
      </c>
      <c r="P738">
        <v>4.28</v>
      </c>
      <c r="Q738">
        <v>4.29</v>
      </c>
      <c r="R738">
        <v>4.295</v>
      </c>
      <c r="S738">
        <v>4.325</v>
      </c>
    </row>
    <row r="739" spans="1:19" ht="12.75">
      <c r="A739" s="3">
        <v>39360</v>
      </c>
      <c r="B739">
        <v>3.68</v>
      </c>
      <c r="C739">
        <v>3.67</v>
      </c>
      <c r="D739">
        <v>3.695</v>
      </c>
      <c r="E739">
        <v>3.74</v>
      </c>
      <c r="F739">
        <v>3.775</v>
      </c>
      <c r="G739">
        <v>3.83</v>
      </c>
      <c r="H739">
        <v>3.555</v>
      </c>
      <c r="I739">
        <v>3.83</v>
      </c>
      <c r="J739">
        <v>3.995</v>
      </c>
      <c r="K739">
        <v>4</v>
      </c>
      <c r="L739">
        <v>4.14</v>
      </c>
      <c r="M739">
        <v>4.225</v>
      </c>
      <c r="N739">
        <v>4.28</v>
      </c>
      <c r="O739">
        <v>4.305</v>
      </c>
      <c r="P739">
        <v>4.325</v>
      </c>
      <c r="Q739">
        <v>4.335</v>
      </c>
      <c r="R739">
        <v>4.34</v>
      </c>
      <c r="S739">
        <v>4.37</v>
      </c>
    </row>
    <row r="740" spans="1:19" ht="12.75">
      <c r="A740" s="3">
        <v>39363</v>
      </c>
      <c r="B740">
        <v>3.66</v>
      </c>
      <c r="C740">
        <v>3.69</v>
      </c>
      <c r="D740">
        <v>3.71</v>
      </c>
      <c r="E740">
        <v>3.75</v>
      </c>
      <c r="F740">
        <v>3.785</v>
      </c>
      <c r="G740">
        <v>3.84</v>
      </c>
      <c r="H740">
        <v>3.555</v>
      </c>
      <c r="I740">
        <v>3.855</v>
      </c>
      <c r="J740">
        <v>4.015</v>
      </c>
      <c r="K740">
        <v>4.03</v>
      </c>
      <c r="L740">
        <v>4.165</v>
      </c>
      <c r="M740">
        <v>4.25</v>
      </c>
      <c r="N740">
        <v>4.3</v>
      </c>
      <c r="O740">
        <v>4.32</v>
      </c>
      <c r="P740">
        <v>4.34</v>
      </c>
      <c r="Q740">
        <v>4.35</v>
      </c>
      <c r="R740">
        <v>4.355</v>
      </c>
      <c r="S740">
        <v>4.385</v>
      </c>
    </row>
    <row r="741" spans="1:19" ht="12.75">
      <c r="A741" s="3">
        <v>39364</v>
      </c>
      <c r="B741">
        <v>3.68</v>
      </c>
      <c r="C741">
        <v>3.71</v>
      </c>
      <c r="D741">
        <v>3.72</v>
      </c>
      <c r="E741">
        <v>3.76</v>
      </c>
      <c r="F741">
        <v>3.8</v>
      </c>
      <c r="G741">
        <v>3.845</v>
      </c>
      <c r="H741">
        <v>3.55</v>
      </c>
      <c r="I741">
        <v>3.86</v>
      </c>
      <c r="J741">
        <v>4.02</v>
      </c>
      <c r="K741">
        <v>4.035</v>
      </c>
      <c r="L741">
        <v>4.17</v>
      </c>
      <c r="M741">
        <v>4.25</v>
      </c>
      <c r="N741">
        <v>4.295</v>
      </c>
      <c r="O741">
        <v>4.32</v>
      </c>
      <c r="P741">
        <v>4.33</v>
      </c>
      <c r="Q741">
        <v>4.335</v>
      </c>
      <c r="R741">
        <v>4.34</v>
      </c>
      <c r="S741">
        <v>4.37</v>
      </c>
    </row>
    <row r="742" spans="1:19" ht="12.75">
      <c r="A742" s="3">
        <v>39365</v>
      </c>
      <c r="B742">
        <v>3.68</v>
      </c>
      <c r="C742">
        <v>3.71</v>
      </c>
      <c r="D742">
        <v>3.73</v>
      </c>
      <c r="E742">
        <v>3.78</v>
      </c>
      <c r="F742">
        <v>3.825</v>
      </c>
      <c r="G742">
        <v>3.865</v>
      </c>
      <c r="H742">
        <v>3.555</v>
      </c>
      <c r="I742">
        <v>3.86</v>
      </c>
      <c r="J742">
        <v>4.04</v>
      </c>
      <c r="K742">
        <v>4.06</v>
      </c>
      <c r="L742">
        <v>4.195</v>
      </c>
      <c r="M742">
        <v>4.275</v>
      </c>
      <c r="N742">
        <v>4.325</v>
      </c>
      <c r="O742">
        <v>4.345</v>
      </c>
      <c r="P742">
        <v>4.355</v>
      </c>
      <c r="Q742">
        <v>4.36</v>
      </c>
      <c r="R742">
        <v>4.365</v>
      </c>
      <c r="S742">
        <v>4.395</v>
      </c>
    </row>
    <row r="743" spans="1:19" ht="12.75">
      <c r="A743" s="3">
        <v>39366</v>
      </c>
      <c r="B743">
        <v>3.7</v>
      </c>
      <c r="C743">
        <v>3.74</v>
      </c>
      <c r="D743">
        <v>3.75</v>
      </c>
      <c r="E743">
        <v>3.8</v>
      </c>
      <c r="F743">
        <v>3.845</v>
      </c>
      <c r="G743">
        <v>3.9</v>
      </c>
      <c r="H743">
        <v>3.56</v>
      </c>
      <c r="I743">
        <v>3.865</v>
      </c>
      <c r="J743">
        <v>4.065</v>
      </c>
      <c r="K743">
        <v>4.09</v>
      </c>
      <c r="L743">
        <v>4.22</v>
      </c>
      <c r="M743">
        <v>4.315</v>
      </c>
      <c r="N743">
        <v>4.365</v>
      </c>
      <c r="O743">
        <v>4.385</v>
      </c>
      <c r="P743">
        <v>4.395</v>
      </c>
      <c r="Q743">
        <v>4.4</v>
      </c>
      <c r="R743">
        <v>4.4</v>
      </c>
      <c r="S743">
        <v>4.43</v>
      </c>
    </row>
    <row r="744" spans="1:19" ht="12.75">
      <c r="A744" s="3">
        <v>39367</v>
      </c>
      <c r="B744">
        <v>3.7</v>
      </c>
      <c r="C744">
        <v>3.73</v>
      </c>
      <c r="D744">
        <v>3.75</v>
      </c>
      <c r="E744">
        <v>3.81</v>
      </c>
      <c r="F744">
        <v>3.865</v>
      </c>
      <c r="G744">
        <v>3.91</v>
      </c>
      <c r="H744">
        <v>3.565</v>
      </c>
      <c r="I744">
        <v>3.87</v>
      </c>
      <c r="J744">
        <v>4.08</v>
      </c>
      <c r="K744">
        <v>4.125</v>
      </c>
      <c r="L744">
        <v>4.26</v>
      </c>
      <c r="M744">
        <v>4.34</v>
      </c>
      <c r="N744">
        <v>4.39</v>
      </c>
      <c r="O744">
        <v>4.41</v>
      </c>
      <c r="P744">
        <v>4.4</v>
      </c>
      <c r="Q744">
        <v>4.405</v>
      </c>
      <c r="R744">
        <v>4.41</v>
      </c>
      <c r="S744">
        <v>4.44</v>
      </c>
    </row>
    <row r="745" spans="1:19" ht="12.75">
      <c r="A745" s="3">
        <v>39370</v>
      </c>
      <c r="B745">
        <v>3.705</v>
      </c>
      <c r="C745">
        <v>3.745</v>
      </c>
      <c r="D745">
        <v>3.76</v>
      </c>
      <c r="E745">
        <v>3.825</v>
      </c>
      <c r="F745">
        <v>3.885</v>
      </c>
      <c r="G745">
        <v>3.955</v>
      </c>
      <c r="H745">
        <v>3.56</v>
      </c>
      <c r="I745">
        <v>3.935</v>
      </c>
      <c r="J745">
        <v>4.13</v>
      </c>
      <c r="K745">
        <v>4.185</v>
      </c>
      <c r="L745">
        <v>4.32</v>
      </c>
      <c r="M745">
        <v>4.395</v>
      </c>
      <c r="N745">
        <v>4.44</v>
      </c>
      <c r="O745">
        <v>4.45</v>
      </c>
      <c r="P745">
        <v>4.445</v>
      </c>
      <c r="Q745">
        <v>4.445</v>
      </c>
      <c r="R745">
        <v>4.445</v>
      </c>
      <c r="S745">
        <v>4.47</v>
      </c>
    </row>
    <row r="746" spans="1:19" ht="12.75">
      <c r="A746" s="3">
        <v>39371</v>
      </c>
      <c r="B746">
        <v>3.7</v>
      </c>
      <c r="C746">
        <v>3.73</v>
      </c>
      <c r="D746">
        <v>3.76</v>
      </c>
      <c r="E746">
        <v>3.825</v>
      </c>
      <c r="F746">
        <v>3.88</v>
      </c>
      <c r="G746">
        <v>3.945</v>
      </c>
      <c r="H746">
        <v>3.58</v>
      </c>
      <c r="I746">
        <v>3.925</v>
      </c>
      <c r="J746">
        <v>4.125</v>
      </c>
      <c r="K746">
        <v>4.105</v>
      </c>
      <c r="L746">
        <v>4.27</v>
      </c>
      <c r="M746">
        <v>4.35</v>
      </c>
      <c r="N746">
        <v>4.4</v>
      </c>
      <c r="O746">
        <v>4.415</v>
      </c>
      <c r="P746">
        <v>4.415</v>
      </c>
      <c r="Q746">
        <v>4.425</v>
      </c>
      <c r="R746">
        <v>4.425</v>
      </c>
      <c r="S746">
        <v>4.455</v>
      </c>
    </row>
    <row r="747" spans="1:19" ht="12.75">
      <c r="A747" s="3">
        <v>39372</v>
      </c>
      <c r="B747">
        <v>3.71</v>
      </c>
      <c r="C747">
        <v>3.745</v>
      </c>
      <c r="D747">
        <v>3.775</v>
      </c>
      <c r="E747">
        <v>3.84</v>
      </c>
      <c r="F747">
        <v>3.895</v>
      </c>
      <c r="G747">
        <v>3.95</v>
      </c>
      <c r="H747">
        <v>3.585</v>
      </c>
      <c r="I747">
        <v>3.92</v>
      </c>
      <c r="J747">
        <v>4.115</v>
      </c>
      <c r="K747">
        <v>4.1</v>
      </c>
      <c r="L747">
        <v>4.255</v>
      </c>
      <c r="M747">
        <v>4.33</v>
      </c>
      <c r="N747">
        <v>4.38</v>
      </c>
      <c r="O747">
        <v>4.39</v>
      </c>
      <c r="P747">
        <v>4.395</v>
      </c>
      <c r="Q747">
        <v>4.4</v>
      </c>
      <c r="R747">
        <v>4.4</v>
      </c>
      <c r="S747">
        <v>4.425</v>
      </c>
    </row>
    <row r="748" spans="1:19" ht="12.75">
      <c r="A748" s="3">
        <v>39373</v>
      </c>
      <c r="B748">
        <v>3.72</v>
      </c>
      <c r="C748">
        <v>3.77</v>
      </c>
      <c r="D748">
        <v>3.77</v>
      </c>
      <c r="E748">
        <v>3.83</v>
      </c>
      <c r="F748">
        <v>3.88</v>
      </c>
      <c r="G748">
        <v>3.95</v>
      </c>
      <c r="H748">
        <v>3.58</v>
      </c>
      <c r="I748">
        <v>3.93</v>
      </c>
      <c r="J748">
        <v>4.09</v>
      </c>
      <c r="K748">
        <v>4.07</v>
      </c>
      <c r="L748">
        <v>4.21</v>
      </c>
      <c r="M748">
        <v>4.275</v>
      </c>
      <c r="N748">
        <v>4.315</v>
      </c>
      <c r="O748">
        <v>4.325</v>
      </c>
      <c r="P748">
        <v>4.33</v>
      </c>
      <c r="Q748">
        <v>4.335</v>
      </c>
      <c r="R748">
        <v>4.335</v>
      </c>
      <c r="S748">
        <v>4.365</v>
      </c>
    </row>
    <row r="749" spans="1:19" ht="12.75">
      <c r="A749" s="3">
        <v>39374</v>
      </c>
      <c r="B749">
        <v>3.745</v>
      </c>
      <c r="C749">
        <v>3.785</v>
      </c>
      <c r="D749">
        <v>3.795</v>
      </c>
      <c r="E749">
        <v>3.85</v>
      </c>
      <c r="F749">
        <v>3.895</v>
      </c>
      <c r="G749">
        <v>3.93</v>
      </c>
      <c r="H749">
        <v>3.6</v>
      </c>
      <c r="I749">
        <v>3.925</v>
      </c>
      <c r="J749">
        <v>4.07</v>
      </c>
      <c r="K749">
        <v>4.125</v>
      </c>
      <c r="L749">
        <v>4.175</v>
      </c>
      <c r="M749">
        <v>4.23</v>
      </c>
      <c r="N749">
        <v>4.26</v>
      </c>
      <c r="O749">
        <v>4.27</v>
      </c>
      <c r="P749">
        <v>4.28</v>
      </c>
      <c r="Q749">
        <v>4.285</v>
      </c>
      <c r="R749">
        <v>4.29</v>
      </c>
      <c r="S749">
        <v>4.32</v>
      </c>
    </row>
    <row r="750" spans="1:19" ht="12.75">
      <c r="A750" s="3">
        <v>39377</v>
      </c>
      <c r="B750">
        <v>3.73</v>
      </c>
      <c r="C750">
        <v>3.785</v>
      </c>
      <c r="D750">
        <v>3.795</v>
      </c>
      <c r="E750">
        <v>3.85</v>
      </c>
      <c r="F750">
        <v>3.89</v>
      </c>
      <c r="G750">
        <v>3.93</v>
      </c>
      <c r="H750">
        <v>3.59</v>
      </c>
      <c r="I750">
        <v>3.94</v>
      </c>
      <c r="J750">
        <v>4.055</v>
      </c>
      <c r="K750">
        <v>4.09</v>
      </c>
      <c r="L750">
        <v>4.145</v>
      </c>
      <c r="M750">
        <v>4.19</v>
      </c>
      <c r="N750">
        <v>4.215</v>
      </c>
      <c r="O750">
        <v>4.225</v>
      </c>
      <c r="P750">
        <v>4.23</v>
      </c>
      <c r="Q750">
        <v>4.235</v>
      </c>
      <c r="R750">
        <v>4.235</v>
      </c>
      <c r="S750">
        <v>4.265</v>
      </c>
    </row>
    <row r="751" spans="1:19" ht="12.75">
      <c r="A751" s="3">
        <v>39378</v>
      </c>
      <c r="B751">
        <v>3.755</v>
      </c>
      <c r="C751">
        <v>3.795</v>
      </c>
      <c r="D751">
        <v>3.795</v>
      </c>
      <c r="E751">
        <v>3.855</v>
      </c>
      <c r="F751">
        <v>3.895</v>
      </c>
      <c r="G751">
        <v>3.95</v>
      </c>
      <c r="H751">
        <v>3.595</v>
      </c>
      <c r="I751">
        <v>3.95</v>
      </c>
      <c r="J751">
        <v>4.055</v>
      </c>
      <c r="K751">
        <v>4.11</v>
      </c>
      <c r="L751">
        <v>4.165</v>
      </c>
      <c r="M751">
        <v>4.21</v>
      </c>
      <c r="N751">
        <v>4.235</v>
      </c>
      <c r="O751">
        <v>4.245</v>
      </c>
      <c r="P751">
        <v>4.25</v>
      </c>
      <c r="Q751">
        <v>4.255</v>
      </c>
      <c r="R751">
        <v>4.255</v>
      </c>
      <c r="S751">
        <v>4.285</v>
      </c>
    </row>
    <row r="752" spans="1:19" ht="12.75">
      <c r="A752" s="3">
        <v>39379</v>
      </c>
      <c r="B752">
        <v>3.78</v>
      </c>
      <c r="C752">
        <v>3.805</v>
      </c>
      <c r="D752">
        <v>3.805</v>
      </c>
      <c r="E752">
        <v>3.87</v>
      </c>
      <c r="F752">
        <v>3.915</v>
      </c>
      <c r="G752">
        <v>3.965</v>
      </c>
      <c r="H752">
        <v>3.615</v>
      </c>
      <c r="I752">
        <v>3.95</v>
      </c>
      <c r="J752">
        <v>4.05</v>
      </c>
      <c r="K752">
        <v>4.15</v>
      </c>
      <c r="L752">
        <v>4.14</v>
      </c>
      <c r="M752">
        <v>4.185</v>
      </c>
      <c r="N752">
        <v>4.205</v>
      </c>
      <c r="O752">
        <v>4.215</v>
      </c>
      <c r="P752">
        <v>4.22</v>
      </c>
      <c r="Q752">
        <v>4.225</v>
      </c>
      <c r="R752">
        <v>4.225</v>
      </c>
      <c r="S752">
        <v>4.25</v>
      </c>
    </row>
    <row r="753" spans="1:19" ht="12.75">
      <c r="A753" s="3">
        <v>39380</v>
      </c>
      <c r="B753">
        <v>3.82</v>
      </c>
      <c r="C753">
        <v>3.82</v>
      </c>
      <c r="D753">
        <v>3.825</v>
      </c>
      <c r="E753">
        <v>3.885</v>
      </c>
      <c r="F753">
        <v>3.925</v>
      </c>
      <c r="G753">
        <v>3.975</v>
      </c>
      <c r="H753">
        <v>3.61</v>
      </c>
      <c r="I753">
        <v>3.945</v>
      </c>
      <c r="J753">
        <v>4.05</v>
      </c>
      <c r="K753">
        <v>4.095</v>
      </c>
      <c r="L753">
        <v>4.16</v>
      </c>
      <c r="M753">
        <v>4.195</v>
      </c>
      <c r="N753">
        <v>4.215</v>
      </c>
      <c r="O753">
        <v>4.22</v>
      </c>
      <c r="P753">
        <v>4.225</v>
      </c>
      <c r="Q753">
        <v>4.225</v>
      </c>
      <c r="R753">
        <v>4.225</v>
      </c>
      <c r="S753">
        <v>4.25</v>
      </c>
    </row>
    <row r="754" spans="1:19" ht="12.75">
      <c r="A754" s="3">
        <v>39381</v>
      </c>
      <c r="B754">
        <v>3.835</v>
      </c>
      <c r="C754">
        <v>3.845</v>
      </c>
      <c r="D754">
        <v>3.84</v>
      </c>
      <c r="E754">
        <v>3.89</v>
      </c>
      <c r="F754">
        <v>3.93</v>
      </c>
      <c r="G754">
        <v>3.98</v>
      </c>
      <c r="H754">
        <v>3.62</v>
      </c>
      <c r="I754">
        <v>3.96</v>
      </c>
      <c r="J754">
        <v>4.05</v>
      </c>
      <c r="K754">
        <v>4.085</v>
      </c>
      <c r="L754">
        <v>4.155</v>
      </c>
      <c r="M754">
        <v>4.195</v>
      </c>
      <c r="N754">
        <v>4.215</v>
      </c>
      <c r="O754">
        <v>4.23</v>
      </c>
      <c r="P754">
        <v>4.235</v>
      </c>
      <c r="Q754">
        <v>4.235</v>
      </c>
      <c r="R754">
        <v>4.235</v>
      </c>
      <c r="S754">
        <v>4.255</v>
      </c>
    </row>
    <row r="755" spans="1:19" ht="12.75">
      <c r="A755" s="3">
        <v>39384</v>
      </c>
      <c r="B755">
        <v>3.84</v>
      </c>
      <c r="C755">
        <v>3.84</v>
      </c>
      <c r="D755">
        <v>3.84</v>
      </c>
      <c r="E755">
        <v>3.89</v>
      </c>
      <c r="F755">
        <v>3.925</v>
      </c>
      <c r="G755">
        <v>3.97</v>
      </c>
      <c r="H755">
        <v>3.6</v>
      </c>
      <c r="I755">
        <v>3.95</v>
      </c>
      <c r="J755">
        <v>4.055</v>
      </c>
      <c r="K755">
        <v>4.105</v>
      </c>
      <c r="L755">
        <v>4.16</v>
      </c>
      <c r="M755">
        <v>4.195</v>
      </c>
      <c r="N755">
        <v>4.215</v>
      </c>
      <c r="O755">
        <v>4.225</v>
      </c>
      <c r="P755">
        <v>4.23</v>
      </c>
      <c r="Q755">
        <v>4.23</v>
      </c>
      <c r="R755">
        <v>4.23</v>
      </c>
      <c r="S755">
        <v>4.255</v>
      </c>
    </row>
    <row r="756" spans="1:19" ht="12.75">
      <c r="A756" s="3">
        <v>39385</v>
      </c>
      <c r="B756">
        <v>3.865</v>
      </c>
      <c r="C756">
        <v>3.87</v>
      </c>
      <c r="D756">
        <v>3.87</v>
      </c>
      <c r="E756">
        <v>3.885</v>
      </c>
      <c r="F756">
        <v>3.925</v>
      </c>
      <c r="G756">
        <v>3.965</v>
      </c>
      <c r="H756">
        <v>3.58</v>
      </c>
      <c r="I756">
        <v>3.95</v>
      </c>
      <c r="J756">
        <v>4.055</v>
      </c>
      <c r="K756">
        <v>4.1</v>
      </c>
      <c r="L756">
        <v>4.155</v>
      </c>
      <c r="M756">
        <v>4.185</v>
      </c>
      <c r="N756">
        <v>4.21</v>
      </c>
      <c r="O756">
        <v>4.22</v>
      </c>
      <c r="P756">
        <v>4.225</v>
      </c>
      <c r="Q756">
        <v>4.225</v>
      </c>
      <c r="R756">
        <v>4.23</v>
      </c>
      <c r="S756">
        <v>4.255</v>
      </c>
    </row>
    <row r="757" spans="1:19" ht="12.75">
      <c r="A757" s="3">
        <v>39386</v>
      </c>
      <c r="B757">
        <v>3.895</v>
      </c>
      <c r="C757">
        <v>3.915</v>
      </c>
      <c r="D757">
        <v>3.92</v>
      </c>
      <c r="E757">
        <v>3.955</v>
      </c>
      <c r="F757">
        <v>3.965</v>
      </c>
      <c r="G757">
        <v>4.01</v>
      </c>
      <c r="H757">
        <v>3.53</v>
      </c>
      <c r="I757">
        <v>3.975</v>
      </c>
      <c r="J757">
        <v>4.08</v>
      </c>
      <c r="K757">
        <v>4.18</v>
      </c>
      <c r="L757">
        <v>4.19</v>
      </c>
      <c r="M757">
        <v>4.225</v>
      </c>
      <c r="N757">
        <v>4.255</v>
      </c>
      <c r="O757">
        <v>4.265</v>
      </c>
      <c r="P757">
        <v>4.265</v>
      </c>
      <c r="Q757">
        <v>4.26</v>
      </c>
      <c r="R757">
        <v>4.265</v>
      </c>
      <c r="S757">
        <v>4.29</v>
      </c>
    </row>
    <row r="758" spans="1:19" ht="12.75">
      <c r="A758" s="3">
        <v>39387</v>
      </c>
      <c r="B758">
        <v>3.905</v>
      </c>
      <c r="C758">
        <v>3.935</v>
      </c>
      <c r="D758">
        <v>3.94</v>
      </c>
      <c r="E758">
        <v>3.97</v>
      </c>
      <c r="F758">
        <v>3.985</v>
      </c>
      <c r="G758">
        <v>4.025</v>
      </c>
      <c r="H758">
        <v>3.575</v>
      </c>
      <c r="I758">
        <v>4</v>
      </c>
      <c r="J758">
        <v>4.08</v>
      </c>
      <c r="K758">
        <v>4.115</v>
      </c>
      <c r="L758">
        <v>4.175</v>
      </c>
      <c r="M758">
        <v>4.21</v>
      </c>
      <c r="N758">
        <v>4.235</v>
      </c>
      <c r="O758">
        <v>4.245</v>
      </c>
      <c r="P758">
        <v>4.245</v>
      </c>
      <c r="Q758">
        <v>4.25</v>
      </c>
      <c r="R758">
        <v>4.255</v>
      </c>
      <c r="S758">
        <v>4.28</v>
      </c>
    </row>
    <row r="759" spans="1:19" ht="12.75">
      <c r="A759" s="3">
        <v>39388</v>
      </c>
      <c r="B759">
        <v>3.93</v>
      </c>
      <c r="C759">
        <v>3.935</v>
      </c>
      <c r="D759">
        <v>3.935</v>
      </c>
      <c r="E759">
        <v>3.96</v>
      </c>
      <c r="F759">
        <v>3.975</v>
      </c>
      <c r="G759">
        <v>4.015</v>
      </c>
      <c r="H759">
        <v>3.6</v>
      </c>
      <c r="I759">
        <v>4</v>
      </c>
      <c r="J759">
        <v>4.065</v>
      </c>
      <c r="K759">
        <v>4.085</v>
      </c>
      <c r="L759">
        <v>4.145</v>
      </c>
      <c r="M759">
        <v>4.17</v>
      </c>
      <c r="N759">
        <v>4.19</v>
      </c>
      <c r="O759">
        <v>4.2</v>
      </c>
      <c r="P759">
        <v>4.205</v>
      </c>
      <c r="Q759">
        <v>4.205</v>
      </c>
      <c r="R759">
        <v>4.21</v>
      </c>
      <c r="S759">
        <v>4.23</v>
      </c>
    </row>
    <row r="760" spans="1:19" ht="12.75">
      <c r="A760" s="3">
        <v>39391</v>
      </c>
      <c r="B760">
        <v>3.93</v>
      </c>
      <c r="C760">
        <v>3.935</v>
      </c>
      <c r="D760">
        <v>3.935</v>
      </c>
      <c r="E760">
        <v>3.96</v>
      </c>
      <c r="F760">
        <v>3.98</v>
      </c>
      <c r="G760">
        <v>4.02</v>
      </c>
      <c r="H760">
        <v>3.55</v>
      </c>
      <c r="I760">
        <v>4.005</v>
      </c>
      <c r="J760">
        <v>4.063</v>
      </c>
      <c r="K760">
        <v>4.09</v>
      </c>
      <c r="L760">
        <v>4.138</v>
      </c>
      <c r="M760">
        <v>4.171</v>
      </c>
      <c r="N760">
        <v>4.194</v>
      </c>
      <c r="O760">
        <v>4.2</v>
      </c>
      <c r="P760">
        <v>4.204</v>
      </c>
      <c r="Q760">
        <v>4.212</v>
      </c>
      <c r="R760">
        <v>4.213</v>
      </c>
      <c r="S760">
        <v>4.243</v>
      </c>
    </row>
    <row r="761" spans="1:19" ht="12.75">
      <c r="A761" s="3">
        <v>39392</v>
      </c>
      <c r="B761">
        <v>3.91</v>
      </c>
      <c r="C761">
        <v>3.94</v>
      </c>
      <c r="D761">
        <v>3.94</v>
      </c>
      <c r="E761">
        <v>3.97</v>
      </c>
      <c r="F761">
        <v>3.985</v>
      </c>
      <c r="G761">
        <v>4.015</v>
      </c>
      <c r="H761">
        <v>3.54</v>
      </c>
      <c r="I761">
        <v>4</v>
      </c>
      <c r="J761">
        <v>4.078</v>
      </c>
      <c r="K761">
        <v>4.105</v>
      </c>
      <c r="L761">
        <v>4.165</v>
      </c>
      <c r="M761">
        <v>4.207</v>
      </c>
      <c r="N761">
        <v>4.236</v>
      </c>
      <c r="O761">
        <v>4.243</v>
      </c>
      <c r="P761">
        <v>4.248</v>
      </c>
      <c r="Q761">
        <v>4.257</v>
      </c>
      <c r="R761">
        <v>4.259</v>
      </c>
      <c r="S761">
        <v>4.287</v>
      </c>
    </row>
    <row r="762" spans="1:19" ht="12.75">
      <c r="A762" s="3">
        <v>39393</v>
      </c>
      <c r="B762">
        <v>3.925</v>
      </c>
      <c r="C762">
        <v>3.925</v>
      </c>
      <c r="D762">
        <v>3.935</v>
      </c>
      <c r="E762">
        <v>3.965</v>
      </c>
      <c r="F762">
        <v>3.98</v>
      </c>
      <c r="G762">
        <v>4.015</v>
      </c>
      <c r="H762">
        <v>3.54</v>
      </c>
      <c r="I762">
        <v>4.02</v>
      </c>
      <c r="J762">
        <v>4.061</v>
      </c>
      <c r="K762">
        <v>4.17</v>
      </c>
      <c r="L762">
        <v>4.11</v>
      </c>
      <c r="M762">
        <v>4.154</v>
      </c>
      <c r="N762">
        <v>4.185</v>
      </c>
      <c r="O762">
        <v>4.197</v>
      </c>
      <c r="P762">
        <v>4.205</v>
      </c>
      <c r="Q762">
        <v>4.217</v>
      </c>
      <c r="R762">
        <v>4.22</v>
      </c>
      <c r="S762">
        <v>4.248</v>
      </c>
    </row>
    <row r="763" spans="1:19" ht="12.75">
      <c r="A763" s="3">
        <v>39394</v>
      </c>
      <c r="B763">
        <v>3.92</v>
      </c>
      <c r="C763">
        <v>3.93</v>
      </c>
      <c r="D763">
        <v>3.94</v>
      </c>
      <c r="E763">
        <v>3.97</v>
      </c>
      <c r="F763">
        <v>3.97</v>
      </c>
      <c r="G763">
        <v>4.01</v>
      </c>
      <c r="H763">
        <v>3.54</v>
      </c>
      <c r="I763">
        <v>4.01</v>
      </c>
      <c r="J763">
        <v>4.054</v>
      </c>
      <c r="K763">
        <v>4.05</v>
      </c>
      <c r="L763">
        <v>4.075</v>
      </c>
      <c r="M763">
        <v>4.11</v>
      </c>
      <c r="N763">
        <v>4.153</v>
      </c>
      <c r="O763">
        <v>4.17</v>
      </c>
      <c r="P763">
        <v>4.183</v>
      </c>
      <c r="Q763">
        <v>4.197</v>
      </c>
      <c r="R763">
        <v>4.202</v>
      </c>
      <c r="S763">
        <v>4.232</v>
      </c>
    </row>
    <row r="764" spans="1:19" ht="12.75">
      <c r="A764" s="3">
        <v>39395</v>
      </c>
      <c r="B764">
        <v>3.92</v>
      </c>
      <c r="C764">
        <v>3.93</v>
      </c>
      <c r="D764">
        <v>3.935</v>
      </c>
      <c r="E764">
        <v>3.96</v>
      </c>
      <c r="F764">
        <v>3.97</v>
      </c>
      <c r="G764">
        <v>4</v>
      </c>
      <c r="H764">
        <v>3.53</v>
      </c>
      <c r="I764">
        <v>4.01</v>
      </c>
      <c r="J764">
        <v>4.059</v>
      </c>
      <c r="K764">
        <v>4.04</v>
      </c>
      <c r="L764">
        <v>4.036</v>
      </c>
      <c r="M764">
        <v>4.075</v>
      </c>
      <c r="N764">
        <v>4.114</v>
      </c>
      <c r="O764">
        <v>4.14</v>
      </c>
      <c r="P764">
        <v>4.16</v>
      </c>
      <c r="Q764">
        <v>4.18</v>
      </c>
      <c r="R764">
        <v>4.186</v>
      </c>
      <c r="S764">
        <v>4.23</v>
      </c>
    </row>
    <row r="765" spans="1:19" ht="12.75">
      <c r="A765" s="3">
        <v>39398</v>
      </c>
      <c r="B765">
        <v>3.93</v>
      </c>
      <c r="C765">
        <v>3.94</v>
      </c>
      <c r="D765">
        <v>3.93</v>
      </c>
      <c r="E765">
        <v>3.98</v>
      </c>
      <c r="F765">
        <v>3.98</v>
      </c>
      <c r="G765">
        <v>4.015</v>
      </c>
      <c r="H765">
        <v>3.52</v>
      </c>
      <c r="I765">
        <v>4.025</v>
      </c>
      <c r="J765">
        <v>4.07</v>
      </c>
      <c r="K765">
        <v>4.17</v>
      </c>
      <c r="L765">
        <v>4.08</v>
      </c>
      <c r="M765">
        <v>4.118</v>
      </c>
      <c r="N765">
        <v>4.154</v>
      </c>
      <c r="O765">
        <v>4.172</v>
      </c>
      <c r="P765">
        <v>4.187</v>
      </c>
      <c r="Q765">
        <v>4.202</v>
      </c>
      <c r="R765">
        <v>4.207</v>
      </c>
      <c r="S765">
        <v>4.25</v>
      </c>
    </row>
    <row r="766" spans="1:19" ht="12.75">
      <c r="A766" s="3">
        <v>39399</v>
      </c>
      <c r="B766">
        <v>3.92</v>
      </c>
      <c r="C766">
        <v>3.935</v>
      </c>
      <c r="D766">
        <v>3.94</v>
      </c>
      <c r="E766">
        <v>3.995</v>
      </c>
      <c r="F766">
        <v>4.005</v>
      </c>
      <c r="G766">
        <v>4.03</v>
      </c>
      <c r="H766">
        <v>3.525</v>
      </c>
      <c r="I766">
        <v>4.03</v>
      </c>
      <c r="J766">
        <v>4.095</v>
      </c>
      <c r="K766">
        <v>4.115</v>
      </c>
      <c r="L766">
        <v>4.105</v>
      </c>
      <c r="M766">
        <v>4.14</v>
      </c>
      <c r="N766">
        <v>4.18</v>
      </c>
      <c r="O766">
        <v>4.2</v>
      </c>
      <c r="P766">
        <v>4.215</v>
      </c>
      <c r="Q766">
        <v>4.225</v>
      </c>
      <c r="R766">
        <v>4.235</v>
      </c>
      <c r="S766">
        <v>4.275</v>
      </c>
    </row>
    <row r="767" spans="1:19" ht="12.75">
      <c r="A767" s="3">
        <v>39400</v>
      </c>
      <c r="B767">
        <v>3.92</v>
      </c>
      <c r="C767">
        <v>3.94</v>
      </c>
      <c r="D767">
        <v>3.94</v>
      </c>
      <c r="E767">
        <v>4.02</v>
      </c>
      <c r="F767">
        <v>4.025</v>
      </c>
      <c r="G767">
        <v>4.04</v>
      </c>
      <c r="H767">
        <v>3.52</v>
      </c>
      <c r="I767">
        <v>4.04</v>
      </c>
      <c r="J767">
        <v>4.095</v>
      </c>
      <c r="K767">
        <v>4.14</v>
      </c>
      <c r="L767">
        <v>4.12</v>
      </c>
      <c r="M767">
        <v>4.15</v>
      </c>
      <c r="N767">
        <v>4.195</v>
      </c>
      <c r="O767">
        <v>4.225</v>
      </c>
      <c r="P767">
        <v>4.24</v>
      </c>
      <c r="Q767">
        <v>4.25</v>
      </c>
      <c r="R767">
        <v>4.26</v>
      </c>
      <c r="S767">
        <v>4.3</v>
      </c>
    </row>
    <row r="768" spans="1:19" ht="12.75">
      <c r="A768" s="3">
        <v>39401</v>
      </c>
      <c r="B768">
        <v>3.945</v>
      </c>
      <c r="C768">
        <v>3.93</v>
      </c>
      <c r="D768">
        <v>3.985</v>
      </c>
      <c r="E768">
        <v>4.02</v>
      </c>
      <c r="F768">
        <v>4.02</v>
      </c>
      <c r="G768">
        <v>4.025</v>
      </c>
      <c r="I768">
        <v>4.03</v>
      </c>
      <c r="J768">
        <v>4.098</v>
      </c>
      <c r="K768">
        <v>4.1</v>
      </c>
      <c r="L768">
        <v>4.085</v>
      </c>
      <c r="M768">
        <v>4.11</v>
      </c>
      <c r="N768">
        <v>4.165</v>
      </c>
      <c r="O768">
        <v>4.19</v>
      </c>
      <c r="P768">
        <v>4.215</v>
      </c>
      <c r="Q768">
        <v>4.235</v>
      </c>
      <c r="R768">
        <v>4.25</v>
      </c>
      <c r="S768">
        <v>4.29</v>
      </c>
    </row>
  </sheetData>
  <mergeCells count="18"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R2:R7"/>
    <mergeCell ref="S2:S7"/>
    <mergeCell ref="N2:N7"/>
    <mergeCell ref="O2:O7"/>
    <mergeCell ref="P2:P7"/>
    <mergeCell ref="Q2:Q7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5"/>
  <sheetViews>
    <sheetView workbookViewId="0" topLeftCell="A1">
      <selection activeCell="K29" sqref="K29"/>
    </sheetView>
  </sheetViews>
  <sheetFormatPr defaultColWidth="9.140625" defaultRowHeight="12.75"/>
  <cols>
    <col min="1" max="1" width="2.8515625" style="141" customWidth="1"/>
    <col min="2" max="2" width="9.140625" style="142" customWidth="1"/>
    <col min="3" max="3" width="11.28125" style="141" bestFit="1" customWidth="1"/>
    <col min="4" max="5" width="9.140625" style="141" customWidth="1"/>
    <col min="6" max="6" width="10.8515625" style="141" bestFit="1" customWidth="1"/>
    <col min="7" max="16384" width="9.140625" style="141" customWidth="1"/>
  </cols>
  <sheetData>
    <row r="1" ht="13.5" thickBot="1"/>
    <row r="2" spans="2:4" ht="13.5" thickBot="1">
      <c r="B2" s="143" t="s">
        <v>0</v>
      </c>
      <c r="C2" s="144" t="s">
        <v>1</v>
      </c>
      <c r="D2" s="144" t="s">
        <v>39</v>
      </c>
    </row>
    <row r="3" spans="2:4" ht="12.75">
      <c r="B3" s="145" t="s">
        <v>42</v>
      </c>
      <c r="C3" s="146">
        <v>1</v>
      </c>
      <c r="D3" s="147">
        <v>0</v>
      </c>
    </row>
    <row r="4" spans="2:4" ht="12.75">
      <c r="B4" s="148" t="s">
        <v>43</v>
      </c>
      <c r="C4" s="149">
        <v>2</v>
      </c>
      <c r="D4" s="150">
        <v>0</v>
      </c>
    </row>
    <row r="5" spans="2:4" ht="12.75">
      <c r="B5" s="148" t="s">
        <v>44</v>
      </c>
      <c r="C5" s="149">
        <v>3</v>
      </c>
      <c r="D5" s="151">
        <v>0</v>
      </c>
    </row>
    <row r="6" spans="2:4" ht="12.75">
      <c r="B6" s="148" t="s">
        <v>45</v>
      </c>
      <c r="C6" s="149">
        <v>6</v>
      </c>
      <c r="D6" s="150">
        <v>0</v>
      </c>
    </row>
    <row r="7" spans="2:6" ht="12.75">
      <c r="B7" s="148" t="s">
        <v>46</v>
      </c>
      <c r="C7" s="149">
        <v>9</v>
      </c>
      <c r="D7" s="150">
        <v>0</v>
      </c>
      <c r="F7" s="152">
        <v>39401</v>
      </c>
    </row>
    <row r="8" spans="2:4" ht="12.75">
      <c r="B8" s="148" t="s">
        <v>47</v>
      </c>
      <c r="C8" s="149">
        <v>12</v>
      </c>
      <c r="D8" s="150">
        <v>0</v>
      </c>
    </row>
    <row r="9" spans="2:6" ht="12.75">
      <c r="B9" s="153" t="s">
        <v>58</v>
      </c>
      <c r="C9" s="154">
        <v>39923</v>
      </c>
      <c r="D9" s="150">
        <v>0.09</v>
      </c>
      <c r="F9" s="141">
        <f>YEARFRAC($F$7,C9)</f>
        <v>1.4305555555555556</v>
      </c>
    </row>
    <row r="10" spans="2:6" ht="12.75">
      <c r="B10" s="153" t="s">
        <v>55</v>
      </c>
      <c r="C10" s="154">
        <v>39309</v>
      </c>
      <c r="D10" s="150">
        <v>0.08</v>
      </c>
      <c r="F10" s="141">
        <f>YEARFRAC($F$7,C10)</f>
        <v>0.25</v>
      </c>
    </row>
    <row r="11" spans="2:6" ht="12.75">
      <c r="B11" s="148" t="s">
        <v>56</v>
      </c>
      <c r="C11" s="154">
        <v>39573</v>
      </c>
      <c r="D11" s="151">
        <v>0.065</v>
      </c>
      <c r="F11" s="141">
        <f>YEARFRAC($F$7,C11)</f>
        <v>0.4722222222222222</v>
      </c>
    </row>
    <row r="12" spans="2:6" ht="12.75">
      <c r="B12" s="148" t="s">
        <v>62</v>
      </c>
      <c r="C12" s="154">
        <v>41764</v>
      </c>
      <c r="D12" s="151">
        <v>0.0675</v>
      </c>
      <c r="F12" s="141">
        <f>YEARFRAC($F$7,C12)</f>
        <v>6.472222222222222</v>
      </c>
    </row>
    <row r="13" spans="2:6" ht="12.75">
      <c r="B13" s="148" t="s">
        <v>57</v>
      </c>
      <c r="C13" s="154">
        <v>39841</v>
      </c>
      <c r="D13" s="150">
        <v>0.05</v>
      </c>
      <c r="F13" s="141">
        <f>YEARFRAC($F$7,C13)</f>
        <v>1.2027777777777777</v>
      </c>
    </row>
    <row r="14" spans="2:6" ht="12.75">
      <c r="B14" s="155" t="s">
        <v>60</v>
      </c>
      <c r="C14" s="156">
        <v>40617</v>
      </c>
      <c r="D14" s="151">
        <v>0.0525</v>
      </c>
      <c r="F14" s="141">
        <f>YEARFRAC($F$7,C14)</f>
        <v>3.3333333333333335</v>
      </c>
    </row>
    <row r="15" spans="2:6" ht="12.75">
      <c r="B15" s="148" t="s">
        <v>61</v>
      </c>
      <c r="C15" s="154">
        <v>41190</v>
      </c>
      <c r="D15" s="151">
        <v>0.055</v>
      </c>
      <c r="F15" s="141">
        <f>YEARFRAC($F$7,C15)</f>
        <v>4.897222222222222</v>
      </c>
    </row>
    <row r="16" spans="2:6" ht="12.75">
      <c r="B16" s="155" t="s">
        <v>66</v>
      </c>
      <c r="C16" s="156">
        <v>44166</v>
      </c>
      <c r="D16" s="150">
        <v>0.05</v>
      </c>
      <c r="F16" s="141">
        <f>YEARFRAC($F$7,C16)</f>
        <v>13.044444444444444</v>
      </c>
    </row>
    <row r="17" spans="2:6" ht="12.75">
      <c r="B17" s="155" t="s">
        <v>59</v>
      </c>
      <c r="C17" s="156">
        <v>40148</v>
      </c>
      <c r="D17" s="151">
        <v>0.04</v>
      </c>
      <c r="F17" s="141">
        <f>YEARFRAC($F$7,C17)</f>
        <v>2.0444444444444443</v>
      </c>
    </row>
    <row r="18" spans="2:6" ht="12.75">
      <c r="B18" s="148" t="s">
        <v>63</v>
      </c>
      <c r="C18" s="154">
        <v>42228</v>
      </c>
      <c r="D18" s="150">
        <v>0.045</v>
      </c>
      <c r="F18" s="141">
        <f>YEARFRAC($F$7,C18)</f>
        <v>7.741666666666666</v>
      </c>
    </row>
    <row r="19" spans="2:6" ht="12.75">
      <c r="B19" s="148" t="s">
        <v>64</v>
      </c>
      <c r="C19" s="154">
        <v>42563</v>
      </c>
      <c r="D19" s="150">
        <v>0.03</v>
      </c>
      <c r="F19" s="141">
        <f>YEARFRAC($F$7,C19)</f>
        <v>8.658333333333333</v>
      </c>
    </row>
    <row r="20" spans="2:6" ht="12.75">
      <c r="B20" s="148" t="s">
        <v>65</v>
      </c>
      <c r="C20" s="154">
        <v>42959</v>
      </c>
      <c r="D20" s="151">
        <v>0.0375</v>
      </c>
      <c r="F20" s="141">
        <f>YEARFRAC($F$7,C20)</f>
        <v>9.741666666666667</v>
      </c>
    </row>
    <row r="21" spans="2:4" ht="12.75">
      <c r="B21" s="157" t="s">
        <v>86</v>
      </c>
      <c r="C21" s="149">
        <v>12</v>
      </c>
      <c r="D21" s="151">
        <v>0</v>
      </c>
    </row>
    <row r="22" spans="2:4" ht="12.75">
      <c r="B22" s="157" t="s">
        <v>87</v>
      </c>
      <c r="C22" s="149">
        <v>24</v>
      </c>
      <c r="D22" s="151">
        <v>0</v>
      </c>
    </row>
    <row r="23" spans="2:4" ht="12.75">
      <c r="B23" s="157" t="s">
        <v>88</v>
      </c>
      <c r="C23" s="149">
        <v>36</v>
      </c>
      <c r="D23" s="151">
        <v>0</v>
      </c>
    </row>
    <row r="24" spans="2:4" ht="12.75">
      <c r="B24" s="157" t="s">
        <v>89</v>
      </c>
      <c r="C24" s="149">
        <v>48</v>
      </c>
      <c r="D24" s="151">
        <v>0</v>
      </c>
    </row>
    <row r="25" spans="2:4" ht="12.75">
      <c r="B25" s="157" t="s">
        <v>90</v>
      </c>
      <c r="C25" s="149">
        <v>60</v>
      </c>
      <c r="D25" s="151">
        <v>0</v>
      </c>
    </row>
    <row r="26" spans="2:4" ht="12.75">
      <c r="B26" s="157" t="s">
        <v>91</v>
      </c>
      <c r="C26" s="149">
        <v>72</v>
      </c>
      <c r="D26" s="151">
        <v>0</v>
      </c>
    </row>
    <row r="27" spans="2:4" ht="12.75">
      <c r="B27" s="157" t="s">
        <v>92</v>
      </c>
      <c r="C27" s="149">
        <v>84</v>
      </c>
      <c r="D27" s="151">
        <v>0</v>
      </c>
    </row>
    <row r="28" spans="2:4" ht="12.75">
      <c r="B28" s="157" t="s">
        <v>93</v>
      </c>
      <c r="C28" s="149">
        <v>96</v>
      </c>
      <c r="D28" s="151">
        <v>0</v>
      </c>
    </row>
    <row r="29" spans="2:4" ht="12.75">
      <c r="B29" s="157" t="s">
        <v>94</v>
      </c>
      <c r="C29" s="149">
        <v>108</v>
      </c>
      <c r="D29" s="151">
        <v>0</v>
      </c>
    </row>
    <row r="30" spans="2:4" ht="12.75">
      <c r="B30" s="157" t="s">
        <v>95</v>
      </c>
      <c r="C30" s="149">
        <v>120</v>
      </c>
      <c r="D30" s="151">
        <v>0</v>
      </c>
    </row>
    <row r="31" spans="2:4" ht="12.75">
      <c r="B31" s="157" t="s">
        <v>96</v>
      </c>
      <c r="C31" s="149">
        <v>144</v>
      </c>
      <c r="D31" s="151">
        <v>0</v>
      </c>
    </row>
    <row r="32" spans="2:4" ht="12.75">
      <c r="B32" s="157" t="s">
        <v>97</v>
      </c>
      <c r="C32" s="149">
        <v>180</v>
      </c>
      <c r="D32" s="151">
        <v>0</v>
      </c>
    </row>
    <row r="33" spans="2:4" ht="12.75">
      <c r="B33" s="157" t="s">
        <v>98</v>
      </c>
      <c r="C33" s="149">
        <v>240</v>
      </c>
      <c r="D33" s="151">
        <v>0</v>
      </c>
    </row>
    <row r="34" spans="2:4" ht="12.75">
      <c r="B34" s="157" t="s">
        <v>99</v>
      </c>
      <c r="C34" s="149">
        <v>300</v>
      </c>
      <c r="D34" s="151">
        <v>0</v>
      </c>
    </row>
    <row r="35" spans="2:4" ht="13.5" thickBot="1">
      <c r="B35" s="158" t="s">
        <v>100</v>
      </c>
      <c r="C35" s="159">
        <v>360</v>
      </c>
      <c r="D35" s="160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68"/>
  <sheetViews>
    <sheetView workbookViewId="0" topLeftCell="A4">
      <selection activeCell="D89" sqref="D89"/>
    </sheetView>
  </sheetViews>
  <sheetFormatPr defaultColWidth="9.140625" defaultRowHeight="12.75"/>
  <cols>
    <col min="2" max="4" width="12.57421875" style="0" customWidth="1"/>
    <col min="5" max="5" width="11.140625" style="0" customWidth="1"/>
    <col min="6" max="6" width="13.421875" style="0" customWidth="1"/>
    <col min="7" max="8" width="12.00390625" style="0" customWidth="1"/>
    <col min="9" max="9" width="11.28125" style="0" customWidth="1"/>
    <col min="10" max="10" width="11.8515625" style="0" customWidth="1"/>
    <col min="11" max="11" width="11.28125" style="0" customWidth="1"/>
    <col min="12" max="12" width="11.421875" style="0" customWidth="1"/>
    <col min="13" max="13" width="11.8515625" style="0" customWidth="1"/>
    <col min="14" max="14" width="15.140625" style="0" customWidth="1"/>
    <col min="15" max="15" width="12.7109375" style="0" customWidth="1"/>
    <col min="16" max="16" width="11.7109375" style="0" customWidth="1"/>
    <col min="17" max="17" width="10.421875" style="0" customWidth="1"/>
    <col min="18" max="18" width="11.28125" style="0" customWidth="1"/>
    <col min="19" max="19" width="10.8515625" style="0" customWidth="1"/>
    <col min="20" max="20" width="10.7109375" style="0" customWidth="1"/>
    <col min="21" max="21" width="11.28125" style="0" customWidth="1"/>
    <col min="22" max="22" width="10.7109375" style="0" customWidth="1"/>
    <col min="23" max="23" width="11.421875" style="0" customWidth="1"/>
    <col min="24" max="24" width="10.8515625" style="0" customWidth="1"/>
    <col min="25" max="38" width="11.28125" style="0" customWidth="1"/>
    <col min="39" max="39" width="11.00390625" style="0" customWidth="1"/>
    <col min="40" max="40" width="10.7109375" style="0" customWidth="1"/>
    <col min="41" max="53" width="12.7109375" style="0" customWidth="1"/>
    <col min="54" max="16384" width="11.28125" style="0" customWidth="1"/>
  </cols>
  <sheetData>
    <row r="1" spans="1:2" ht="13.5" thickBot="1">
      <c r="A1" s="139" t="s">
        <v>84</v>
      </c>
      <c r="B1" s="10"/>
    </row>
    <row r="2" spans="3:4" ht="12.75">
      <c r="C2" s="29" t="s">
        <v>67</v>
      </c>
      <c r="D2" s="30">
        <v>38971</v>
      </c>
    </row>
    <row r="3" spans="3:4" ht="12.75">
      <c r="C3" s="31" t="s">
        <v>68</v>
      </c>
      <c r="D3" s="32">
        <v>1</v>
      </c>
    </row>
    <row r="4" spans="3:4" ht="13.5" thickBot="1">
      <c r="C4" s="33" t="s">
        <v>69</v>
      </c>
      <c r="D4" s="34">
        <v>0</v>
      </c>
    </row>
    <row r="5" spans="3:6" ht="13.5" thickBot="1">
      <c r="C5" s="35" t="s">
        <v>72</v>
      </c>
      <c r="D5" s="36">
        <v>100</v>
      </c>
      <c r="F5" s="14" t="s">
        <v>67</v>
      </c>
    </row>
    <row r="6" spans="6:8" ht="12.75">
      <c r="F6" s="7">
        <f>D2</f>
        <v>38971</v>
      </c>
      <c r="G6" s="1"/>
      <c r="H6" s="1"/>
    </row>
    <row r="7" ht="13.5" thickBot="1"/>
    <row r="8" spans="9:248" ht="13.5" thickBot="1">
      <c r="I8" s="124">
        <v>39001</v>
      </c>
      <c r="J8" s="7">
        <v>39031</v>
      </c>
      <c r="K8" s="7">
        <v>39052</v>
      </c>
      <c r="L8" s="7">
        <v>39061</v>
      </c>
      <c r="M8" s="7">
        <v>39110</v>
      </c>
      <c r="N8" s="7">
        <v>39151</v>
      </c>
      <c r="O8" s="7">
        <v>39156</v>
      </c>
      <c r="P8" s="7">
        <v>39192</v>
      </c>
      <c r="Q8" s="7">
        <v>39207</v>
      </c>
      <c r="R8" s="7">
        <v>39241</v>
      </c>
      <c r="S8" s="7">
        <v>39275</v>
      </c>
      <c r="T8" s="7">
        <v>39306</v>
      </c>
      <c r="U8" s="7">
        <v>39309</v>
      </c>
      <c r="V8" s="7">
        <v>39331</v>
      </c>
      <c r="W8" s="7">
        <v>39363</v>
      </c>
      <c r="X8" s="22">
        <v>39366</v>
      </c>
      <c r="Y8" s="7">
        <v>39396</v>
      </c>
      <c r="Z8" s="7">
        <v>39417</v>
      </c>
      <c r="AA8" s="7">
        <v>39426</v>
      </c>
      <c r="AB8" s="7">
        <v>39475</v>
      </c>
      <c r="AC8" s="7">
        <v>39517</v>
      </c>
      <c r="AD8" s="7">
        <v>39522</v>
      </c>
      <c r="AE8" s="7">
        <v>39558</v>
      </c>
      <c r="AF8" s="7">
        <v>39573</v>
      </c>
      <c r="AG8" s="7">
        <v>39607</v>
      </c>
      <c r="AH8" s="7">
        <v>39641</v>
      </c>
      <c r="AI8" s="7">
        <v>39672</v>
      </c>
      <c r="AJ8" s="7">
        <v>39675</v>
      </c>
      <c r="AK8" s="7">
        <v>39697</v>
      </c>
      <c r="AL8" s="7">
        <v>39729</v>
      </c>
      <c r="AM8" s="22">
        <v>39732</v>
      </c>
      <c r="AN8" s="7">
        <v>39762</v>
      </c>
      <c r="AO8" s="7">
        <v>39783</v>
      </c>
      <c r="AP8" s="7">
        <v>39792</v>
      </c>
      <c r="AQ8" s="7">
        <v>39841</v>
      </c>
      <c r="AR8" s="7">
        <v>39882</v>
      </c>
      <c r="AS8" s="7">
        <v>39887</v>
      </c>
      <c r="AT8" s="7">
        <v>39923</v>
      </c>
      <c r="AU8" s="7">
        <v>39938</v>
      </c>
      <c r="AV8" s="7">
        <v>39972</v>
      </c>
      <c r="AW8" s="7">
        <v>40006</v>
      </c>
      <c r="AX8" s="7">
        <v>40037</v>
      </c>
      <c r="AY8" s="7">
        <v>40040</v>
      </c>
      <c r="AZ8" s="7">
        <v>40062</v>
      </c>
      <c r="BA8" s="7">
        <v>40094</v>
      </c>
      <c r="BB8" s="22">
        <v>40097</v>
      </c>
      <c r="BC8" s="7">
        <v>40127</v>
      </c>
      <c r="BD8" s="7">
        <v>40148</v>
      </c>
      <c r="BE8" s="7">
        <v>40157</v>
      </c>
      <c r="BF8" s="7">
        <v>40206</v>
      </c>
      <c r="BG8" s="7">
        <v>40247</v>
      </c>
      <c r="BH8" s="7">
        <v>40252</v>
      </c>
      <c r="BI8" s="7">
        <v>40288</v>
      </c>
      <c r="BJ8" s="7">
        <v>40303</v>
      </c>
      <c r="BK8" s="7">
        <v>40337</v>
      </c>
      <c r="BL8" s="7">
        <v>40371</v>
      </c>
      <c r="BM8" s="7">
        <v>40402</v>
      </c>
      <c r="BN8" s="7">
        <v>40405</v>
      </c>
      <c r="BO8" s="7">
        <v>40427</v>
      </c>
      <c r="BP8" s="7">
        <v>40459</v>
      </c>
      <c r="BQ8" s="22">
        <v>40462</v>
      </c>
      <c r="BR8" s="7">
        <v>40492</v>
      </c>
      <c r="BS8" s="7">
        <v>40513</v>
      </c>
      <c r="BT8" s="7">
        <v>40522</v>
      </c>
      <c r="BU8" s="7">
        <v>40571</v>
      </c>
      <c r="BV8" s="7">
        <v>40612</v>
      </c>
      <c r="BW8" s="7">
        <v>40617</v>
      </c>
      <c r="BX8" s="7">
        <v>40653</v>
      </c>
      <c r="BY8" s="7">
        <v>40668</v>
      </c>
      <c r="BZ8" s="7">
        <v>40702</v>
      </c>
      <c r="CA8" s="7">
        <v>40736</v>
      </c>
      <c r="CB8" s="7">
        <v>40767</v>
      </c>
      <c r="CC8" s="7">
        <v>40770</v>
      </c>
      <c r="CD8" s="7">
        <v>40792</v>
      </c>
      <c r="CE8" s="7">
        <v>40824</v>
      </c>
      <c r="CF8" s="22">
        <v>40827</v>
      </c>
      <c r="CG8" s="7">
        <v>40857</v>
      </c>
      <c r="CH8" s="7">
        <v>40878</v>
      </c>
      <c r="CI8" s="7">
        <v>40887</v>
      </c>
      <c r="CJ8" s="7">
        <v>40936</v>
      </c>
      <c r="CK8" s="7">
        <v>40978</v>
      </c>
      <c r="CL8" s="7">
        <v>40983</v>
      </c>
      <c r="CM8" s="7">
        <v>41019</v>
      </c>
      <c r="CN8" s="7">
        <v>41034</v>
      </c>
      <c r="CO8" s="7">
        <v>41068</v>
      </c>
      <c r="CP8" s="7">
        <v>41102</v>
      </c>
      <c r="CQ8" s="7">
        <v>41133</v>
      </c>
      <c r="CR8" s="7">
        <v>41136</v>
      </c>
      <c r="CS8" s="7">
        <v>41158</v>
      </c>
      <c r="CT8" s="7">
        <v>41190</v>
      </c>
      <c r="CU8" s="22">
        <v>41193</v>
      </c>
      <c r="CV8" s="7">
        <v>41223</v>
      </c>
      <c r="CW8" s="7">
        <v>41244</v>
      </c>
      <c r="CX8" s="7">
        <v>41253</v>
      </c>
      <c r="CY8" s="7">
        <v>41302</v>
      </c>
      <c r="CZ8" s="7">
        <v>41343</v>
      </c>
      <c r="DA8" s="7">
        <v>41348</v>
      </c>
      <c r="DB8" s="7">
        <v>41384</v>
      </c>
      <c r="DC8" s="7">
        <v>41399</v>
      </c>
      <c r="DD8" s="7">
        <v>41433</v>
      </c>
      <c r="DE8" s="7">
        <v>41467</v>
      </c>
      <c r="DF8" s="7">
        <v>41498</v>
      </c>
      <c r="DG8" s="7">
        <v>41501</v>
      </c>
      <c r="DH8" s="7">
        <v>41523</v>
      </c>
      <c r="DI8" s="7">
        <v>41555</v>
      </c>
      <c r="DJ8" s="22">
        <v>41558</v>
      </c>
      <c r="DK8" s="7">
        <v>41588</v>
      </c>
      <c r="DL8" s="7">
        <v>41609</v>
      </c>
      <c r="DM8" s="7">
        <v>41618</v>
      </c>
      <c r="DN8" s="7">
        <v>41667</v>
      </c>
      <c r="DO8" s="7">
        <v>41708</v>
      </c>
      <c r="DP8" s="7">
        <v>41713</v>
      </c>
      <c r="DQ8" s="7">
        <v>41749</v>
      </c>
      <c r="DR8" s="7">
        <v>41764</v>
      </c>
      <c r="DS8" s="7">
        <v>41798</v>
      </c>
      <c r="DT8" s="7">
        <v>41832</v>
      </c>
      <c r="DU8" s="7">
        <v>41863</v>
      </c>
      <c r="DV8" s="7">
        <v>41866</v>
      </c>
      <c r="DW8" s="7">
        <v>41888</v>
      </c>
      <c r="DX8" s="7">
        <v>41920</v>
      </c>
      <c r="DY8" s="22">
        <v>41923</v>
      </c>
      <c r="DZ8" s="7">
        <v>41953</v>
      </c>
      <c r="EA8" s="7">
        <v>41974</v>
      </c>
      <c r="EB8" s="7">
        <v>41983</v>
      </c>
      <c r="EC8" s="7">
        <v>42032</v>
      </c>
      <c r="ED8" s="7">
        <v>42073</v>
      </c>
      <c r="EE8" s="7">
        <v>42078</v>
      </c>
      <c r="EF8" s="7">
        <v>42114</v>
      </c>
      <c r="EG8" s="7">
        <v>42129</v>
      </c>
      <c r="EH8" s="7">
        <v>42163</v>
      </c>
      <c r="EI8" s="7">
        <v>42197</v>
      </c>
      <c r="EJ8" s="7">
        <v>42228</v>
      </c>
      <c r="EK8" s="7">
        <v>42231</v>
      </c>
      <c r="EL8" s="7">
        <v>42253</v>
      </c>
      <c r="EM8" s="7">
        <v>42285</v>
      </c>
      <c r="EN8" s="22">
        <v>42288</v>
      </c>
      <c r="EO8" s="7">
        <v>42318</v>
      </c>
      <c r="EP8" s="7">
        <v>42339</v>
      </c>
      <c r="EQ8" s="7">
        <v>42348</v>
      </c>
      <c r="ER8" s="7">
        <v>42397</v>
      </c>
      <c r="ES8" s="7">
        <v>42439</v>
      </c>
      <c r="ET8" s="7">
        <v>42444</v>
      </c>
      <c r="EU8" s="7">
        <v>42480</v>
      </c>
      <c r="EV8" s="7">
        <v>42495</v>
      </c>
      <c r="EW8" s="7">
        <v>42529</v>
      </c>
      <c r="EX8" s="7">
        <v>42563</v>
      </c>
      <c r="EY8" s="7">
        <v>42594</v>
      </c>
      <c r="EZ8" s="7">
        <v>42597</v>
      </c>
      <c r="FA8" s="7">
        <v>42619</v>
      </c>
      <c r="FB8" s="7">
        <v>42651</v>
      </c>
      <c r="FC8" s="22">
        <v>42654</v>
      </c>
      <c r="FD8" s="7">
        <v>42684</v>
      </c>
      <c r="FE8" s="7">
        <v>42705</v>
      </c>
      <c r="FF8" s="7">
        <v>42714</v>
      </c>
      <c r="FG8" s="7">
        <v>42763</v>
      </c>
      <c r="FH8" s="7">
        <v>42804</v>
      </c>
      <c r="FI8" s="7">
        <v>42809</v>
      </c>
      <c r="FJ8" s="7">
        <v>42845</v>
      </c>
      <c r="FK8" s="7">
        <v>42860</v>
      </c>
      <c r="FL8" s="7">
        <v>42894</v>
      </c>
      <c r="FM8" s="7">
        <v>42928</v>
      </c>
      <c r="FN8" s="7">
        <v>42959</v>
      </c>
      <c r="FO8" s="7">
        <v>42962</v>
      </c>
      <c r="FP8" s="7">
        <v>42984</v>
      </c>
      <c r="FQ8" s="7">
        <v>43016</v>
      </c>
      <c r="FR8" s="22">
        <v>43019</v>
      </c>
      <c r="FS8" s="7">
        <v>43049</v>
      </c>
      <c r="FT8" s="7">
        <v>43070</v>
      </c>
      <c r="FU8" s="7">
        <v>43079</v>
      </c>
      <c r="FV8" s="7">
        <v>43128</v>
      </c>
      <c r="FW8" s="7">
        <v>43169</v>
      </c>
      <c r="FX8" s="7">
        <v>43174</v>
      </c>
      <c r="FY8" s="7">
        <v>43210</v>
      </c>
      <c r="FZ8" s="7">
        <v>43225</v>
      </c>
      <c r="GA8" s="7">
        <v>43259</v>
      </c>
      <c r="GB8" s="7">
        <v>43293</v>
      </c>
      <c r="GC8" s="7">
        <v>43324</v>
      </c>
      <c r="GD8" s="7">
        <v>43327</v>
      </c>
      <c r="GE8" s="7">
        <v>43349</v>
      </c>
      <c r="GF8" s="7">
        <v>43381</v>
      </c>
      <c r="GG8" s="22">
        <v>43384</v>
      </c>
      <c r="GH8" s="7">
        <v>43414</v>
      </c>
      <c r="GI8" s="7">
        <v>43435</v>
      </c>
      <c r="GJ8" s="7">
        <v>43444</v>
      </c>
      <c r="GK8" s="7">
        <v>43493</v>
      </c>
      <c r="GL8" s="7">
        <v>43534</v>
      </c>
      <c r="GM8" s="7">
        <v>43539</v>
      </c>
      <c r="GN8" s="7">
        <v>43575</v>
      </c>
      <c r="GO8" s="7">
        <v>43590</v>
      </c>
      <c r="GP8" s="7">
        <v>43624</v>
      </c>
      <c r="GQ8" s="7">
        <v>43658</v>
      </c>
      <c r="GR8" s="7">
        <v>43689</v>
      </c>
      <c r="GS8" s="7">
        <v>43692</v>
      </c>
      <c r="GT8" s="7">
        <v>43714</v>
      </c>
      <c r="GU8" s="7">
        <v>43746</v>
      </c>
      <c r="GV8" s="22">
        <v>43749</v>
      </c>
      <c r="GW8" s="7">
        <v>43779</v>
      </c>
      <c r="GX8" s="7">
        <v>43800</v>
      </c>
      <c r="GY8" s="7">
        <v>43809</v>
      </c>
      <c r="GZ8" s="7">
        <v>43858</v>
      </c>
      <c r="HA8" s="7">
        <v>43900</v>
      </c>
      <c r="HB8" s="7">
        <v>43905</v>
      </c>
      <c r="HC8" s="7">
        <v>43941</v>
      </c>
      <c r="HD8" s="7">
        <v>43956</v>
      </c>
      <c r="HE8" s="7">
        <v>43990</v>
      </c>
      <c r="HF8" s="7">
        <v>44024</v>
      </c>
      <c r="HG8" s="7">
        <v>44055</v>
      </c>
      <c r="HH8" s="7">
        <v>44058</v>
      </c>
      <c r="HI8" s="7">
        <v>44080</v>
      </c>
      <c r="HJ8" s="7">
        <v>44112</v>
      </c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</row>
    <row r="9" spans="2:248" ht="13.5" thickBot="1">
      <c r="B9" t="s">
        <v>52</v>
      </c>
      <c r="C9" t="s">
        <v>1</v>
      </c>
      <c r="D9" s="66"/>
      <c r="E9" s="61"/>
      <c r="F9" s="14"/>
      <c r="G9" s="15"/>
      <c r="H9" s="18"/>
      <c r="I9" s="125">
        <v>36810</v>
      </c>
      <c r="J9" s="56">
        <v>36840</v>
      </c>
      <c r="K9" s="58">
        <v>36861</v>
      </c>
      <c r="L9" s="56">
        <v>36870</v>
      </c>
      <c r="M9" s="57">
        <v>36553</v>
      </c>
      <c r="N9" s="56">
        <v>36595</v>
      </c>
      <c r="O9" s="58">
        <v>36600</v>
      </c>
      <c r="P9" s="57">
        <v>36636</v>
      </c>
      <c r="Q9" s="57">
        <v>36651</v>
      </c>
      <c r="R9" s="56">
        <v>36685</v>
      </c>
      <c r="S9" s="57">
        <v>36719</v>
      </c>
      <c r="T9" s="57">
        <v>36750</v>
      </c>
      <c r="U9" s="57">
        <v>36753</v>
      </c>
      <c r="V9" s="56">
        <v>36775</v>
      </c>
      <c r="W9" s="57">
        <v>36807</v>
      </c>
      <c r="X9" s="56">
        <v>36810</v>
      </c>
      <c r="Y9" s="56">
        <v>36840</v>
      </c>
      <c r="Z9" s="58">
        <v>36861</v>
      </c>
      <c r="AA9" s="56">
        <v>36870</v>
      </c>
      <c r="AB9" s="57">
        <v>36553</v>
      </c>
      <c r="AC9" s="56">
        <v>36595</v>
      </c>
      <c r="AD9" s="58">
        <v>36600</v>
      </c>
      <c r="AE9" s="57">
        <v>36636</v>
      </c>
      <c r="AF9" s="57">
        <v>36651</v>
      </c>
      <c r="AG9" s="56">
        <v>36685</v>
      </c>
      <c r="AH9" s="57">
        <v>36719</v>
      </c>
      <c r="AI9" s="57">
        <v>36750</v>
      </c>
      <c r="AJ9" s="57">
        <v>36753</v>
      </c>
      <c r="AK9" s="56">
        <v>36775</v>
      </c>
      <c r="AL9" s="57">
        <v>36807</v>
      </c>
      <c r="AM9" s="56">
        <v>36810</v>
      </c>
      <c r="AN9" s="56">
        <v>36840</v>
      </c>
      <c r="AO9" s="58">
        <v>36861</v>
      </c>
      <c r="AP9" s="56">
        <v>36870</v>
      </c>
      <c r="AQ9" s="57">
        <v>36553</v>
      </c>
      <c r="AR9" s="56">
        <v>36595</v>
      </c>
      <c r="AS9" s="58">
        <v>36600</v>
      </c>
      <c r="AT9" s="57">
        <v>36636</v>
      </c>
      <c r="AU9" s="57">
        <v>36651</v>
      </c>
      <c r="AV9" s="56">
        <v>36685</v>
      </c>
      <c r="AW9" s="57">
        <v>36719</v>
      </c>
      <c r="AX9" s="57">
        <v>36750</v>
      </c>
      <c r="AY9" s="57">
        <v>36753</v>
      </c>
      <c r="AZ9" s="56">
        <v>36775</v>
      </c>
      <c r="BA9" s="57">
        <v>36807</v>
      </c>
      <c r="BB9" s="56">
        <v>36810</v>
      </c>
      <c r="BC9" s="56">
        <v>36840</v>
      </c>
      <c r="BD9" s="58">
        <v>36861</v>
      </c>
      <c r="BE9" s="56">
        <v>36870</v>
      </c>
      <c r="BF9" s="57">
        <v>36553</v>
      </c>
      <c r="BG9" s="56">
        <v>36595</v>
      </c>
      <c r="BH9" s="58">
        <v>36600</v>
      </c>
      <c r="BI9" s="57">
        <v>36636</v>
      </c>
      <c r="BJ9" s="57">
        <v>36651</v>
      </c>
      <c r="BK9" s="56">
        <v>36685</v>
      </c>
      <c r="BL9" s="57">
        <v>36719</v>
      </c>
      <c r="BM9" s="57">
        <v>36750</v>
      </c>
      <c r="BN9" s="57">
        <v>36753</v>
      </c>
      <c r="BO9" s="56">
        <v>36775</v>
      </c>
      <c r="BP9" s="57">
        <v>36807</v>
      </c>
      <c r="BQ9" s="56">
        <v>36810</v>
      </c>
      <c r="BR9" s="56">
        <v>36840</v>
      </c>
      <c r="BS9" s="58">
        <v>36861</v>
      </c>
      <c r="BT9" s="56">
        <v>36870</v>
      </c>
      <c r="BU9" s="57">
        <v>36553</v>
      </c>
      <c r="BV9" s="56">
        <v>36595</v>
      </c>
      <c r="BW9" s="58">
        <v>36600</v>
      </c>
      <c r="BX9" s="57">
        <v>36636</v>
      </c>
      <c r="BY9" s="57">
        <v>36651</v>
      </c>
      <c r="BZ9" s="56">
        <v>36685</v>
      </c>
      <c r="CA9" s="57">
        <v>36719</v>
      </c>
      <c r="CB9" s="57">
        <v>36750</v>
      </c>
      <c r="CC9" s="57">
        <v>36753</v>
      </c>
      <c r="CD9" s="56">
        <v>36775</v>
      </c>
      <c r="CE9" s="57">
        <v>36807</v>
      </c>
      <c r="CF9" s="56">
        <v>36810</v>
      </c>
      <c r="CG9" s="56">
        <v>36840</v>
      </c>
      <c r="CH9" s="58">
        <v>36861</v>
      </c>
      <c r="CI9" s="56">
        <v>36870</v>
      </c>
      <c r="CJ9" s="57">
        <v>36553</v>
      </c>
      <c r="CK9" s="56">
        <v>36595</v>
      </c>
      <c r="CL9" s="58">
        <v>36600</v>
      </c>
      <c r="CM9" s="57">
        <v>36636</v>
      </c>
      <c r="CN9" s="57">
        <v>36651</v>
      </c>
      <c r="CO9" s="56">
        <v>36685</v>
      </c>
      <c r="CP9" s="57">
        <v>36719</v>
      </c>
      <c r="CQ9" s="57">
        <v>36750</v>
      </c>
      <c r="CR9" s="57">
        <v>36753</v>
      </c>
      <c r="CS9" s="56">
        <v>36775</v>
      </c>
      <c r="CT9" s="57">
        <v>36807</v>
      </c>
      <c r="CU9" s="56">
        <v>36810</v>
      </c>
      <c r="CV9" s="56">
        <v>36840</v>
      </c>
      <c r="CW9" s="58">
        <v>36861</v>
      </c>
      <c r="CX9" s="56">
        <v>36870</v>
      </c>
      <c r="CY9" s="57">
        <v>36553</v>
      </c>
      <c r="CZ9" s="56">
        <v>36595</v>
      </c>
      <c r="DA9" s="58">
        <v>36600</v>
      </c>
      <c r="DB9" s="57">
        <v>36636</v>
      </c>
      <c r="DC9" s="57">
        <v>36651</v>
      </c>
      <c r="DD9" s="56">
        <v>36685</v>
      </c>
      <c r="DE9" s="57">
        <v>36719</v>
      </c>
      <c r="DF9" s="57">
        <v>36750</v>
      </c>
      <c r="DG9" s="57">
        <v>36753</v>
      </c>
      <c r="DH9" s="56">
        <v>36775</v>
      </c>
      <c r="DI9" s="57">
        <v>36807</v>
      </c>
      <c r="DJ9" s="56">
        <v>36810</v>
      </c>
      <c r="DK9" s="56">
        <v>36840</v>
      </c>
      <c r="DL9" s="58">
        <v>36861</v>
      </c>
      <c r="DM9" s="56">
        <v>36870</v>
      </c>
      <c r="DN9" s="57">
        <v>36553</v>
      </c>
      <c r="DO9" s="56">
        <v>36595</v>
      </c>
      <c r="DP9" s="58">
        <v>36600</v>
      </c>
      <c r="DQ9" s="57">
        <v>36636</v>
      </c>
      <c r="DR9" s="57">
        <v>36651</v>
      </c>
      <c r="DS9" s="56">
        <v>36685</v>
      </c>
      <c r="DT9" s="57">
        <v>36719</v>
      </c>
      <c r="DU9" s="57">
        <v>36750</v>
      </c>
      <c r="DV9" s="57">
        <v>36753</v>
      </c>
      <c r="DW9" s="56">
        <v>36775</v>
      </c>
      <c r="DX9" s="57">
        <v>36807</v>
      </c>
      <c r="DY9" s="56">
        <v>36810</v>
      </c>
      <c r="DZ9" s="56">
        <v>36840</v>
      </c>
      <c r="EA9" s="58">
        <v>36861</v>
      </c>
      <c r="EB9" s="56">
        <v>36870</v>
      </c>
      <c r="EC9" s="57">
        <v>36553</v>
      </c>
      <c r="ED9" s="56">
        <v>36595</v>
      </c>
      <c r="EE9" s="58">
        <v>36600</v>
      </c>
      <c r="EF9" s="57">
        <v>36636</v>
      </c>
      <c r="EG9" s="57">
        <v>36651</v>
      </c>
      <c r="EH9" s="56">
        <v>36685</v>
      </c>
      <c r="EI9" s="57">
        <v>36719</v>
      </c>
      <c r="EJ9" s="57">
        <v>36750</v>
      </c>
      <c r="EK9" s="57">
        <v>36753</v>
      </c>
      <c r="EL9" s="56">
        <v>36775</v>
      </c>
      <c r="EM9" s="57">
        <v>36807</v>
      </c>
      <c r="EN9" s="56">
        <v>36810</v>
      </c>
      <c r="EO9" s="56">
        <v>36840</v>
      </c>
      <c r="EP9" s="58">
        <v>36861</v>
      </c>
      <c r="EQ9" s="56">
        <v>36870</v>
      </c>
      <c r="ER9" s="57">
        <v>36553</v>
      </c>
      <c r="ES9" s="56">
        <v>36595</v>
      </c>
      <c r="ET9" s="58">
        <v>36600</v>
      </c>
      <c r="EU9" s="57">
        <v>36636</v>
      </c>
      <c r="EV9" s="57">
        <v>36651</v>
      </c>
      <c r="EW9" s="56">
        <v>36685</v>
      </c>
      <c r="EX9" s="57">
        <v>36719</v>
      </c>
      <c r="EY9" s="57">
        <v>36750</v>
      </c>
      <c r="EZ9" s="57">
        <v>36753</v>
      </c>
      <c r="FA9" s="56">
        <v>36775</v>
      </c>
      <c r="FB9" s="57">
        <v>36807</v>
      </c>
      <c r="FC9" s="56">
        <v>36810</v>
      </c>
      <c r="FD9" s="56">
        <v>36840</v>
      </c>
      <c r="FE9" s="58">
        <v>36861</v>
      </c>
      <c r="FF9" s="56">
        <v>36870</v>
      </c>
      <c r="FG9" s="57">
        <v>36553</v>
      </c>
      <c r="FH9" s="56">
        <v>36595</v>
      </c>
      <c r="FI9" s="58">
        <v>36600</v>
      </c>
      <c r="FJ9" s="57">
        <v>36636</v>
      </c>
      <c r="FK9" s="57">
        <v>36651</v>
      </c>
      <c r="FL9" s="56">
        <v>36685</v>
      </c>
      <c r="FM9" s="57">
        <v>36719</v>
      </c>
      <c r="FN9" s="57">
        <v>36750</v>
      </c>
      <c r="FO9" s="57">
        <v>36753</v>
      </c>
      <c r="FP9" s="56">
        <v>36775</v>
      </c>
      <c r="FQ9" s="57">
        <v>36807</v>
      </c>
      <c r="FR9" s="56">
        <v>36810</v>
      </c>
      <c r="FS9" s="56">
        <v>36840</v>
      </c>
      <c r="FT9" s="58">
        <v>36861</v>
      </c>
      <c r="FU9" s="56">
        <v>36870</v>
      </c>
      <c r="FV9" s="57">
        <v>36553</v>
      </c>
      <c r="FW9" s="56">
        <v>36595</v>
      </c>
      <c r="FX9" s="58">
        <v>36600</v>
      </c>
      <c r="FY9" s="57">
        <v>36636</v>
      </c>
      <c r="FZ9" s="57">
        <v>36651</v>
      </c>
      <c r="GA9" s="56">
        <v>36685</v>
      </c>
      <c r="GB9" s="57">
        <v>36719</v>
      </c>
      <c r="GC9" s="57">
        <v>36750</v>
      </c>
      <c r="GD9" s="57">
        <v>36753</v>
      </c>
      <c r="GE9" s="56">
        <v>36775</v>
      </c>
      <c r="GF9" s="57">
        <v>36807</v>
      </c>
      <c r="GG9" s="56">
        <v>36810</v>
      </c>
      <c r="GH9" s="56">
        <v>36840</v>
      </c>
      <c r="GI9" s="58">
        <v>36861</v>
      </c>
      <c r="GJ9" s="56">
        <v>36870</v>
      </c>
      <c r="GK9" s="57">
        <v>36553</v>
      </c>
      <c r="GL9" s="56">
        <v>36595</v>
      </c>
      <c r="GM9" s="58">
        <v>36600</v>
      </c>
      <c r="GN9" s="57">
        <v>36636</v>
      </c>
      <c r="GO9" s="57">
        <v>36651</v>
      </c>
      <c r="GP9" s="56">
        <v>36685</v>
      </c>
      <c r="GQ9" s="57">
        <v>36719</v>
      </c>
      <c r="GR9" s="57">
        <v>36750</v>
      </c>
      <c r="GS9" s="57">
        <v>36753</v>
      </c>
      <c r="GT9" s="56">
        <v>36775</v>
      </c>
      <c r="GU9" s="57">
        <v>36807</v>
      </c>
      <c r="GV9" s="56">
        <v>36810</v>
      </c>
      <c r="GW9" s="56">
        <v>36840</v>
      </c>
      <c r="GX9" s="58">
        <v>36861</v>
      </c>
      <c r="GY9" s="56">
        <v>36870</v>
      </c>
      <c r="GZ9" s="57">
        <v>36553</v>
      </c>
      <c r="HA9" s="56">
        <v>36595</v>
      </c>
      <c r="HB9" s="58">
        <v>36600</v>
      </c>
      <c r="HC9" s="57">
        <v>36636</v>
      </c>
      <c r="HD9" s="57">
        <v>36651</v>
      </c>
      <c r="HE9" s="56">
        <v>36685</v>
      </c>
      <c r="HF9" s="57">
        <v>36719</v>
      </c>
      <c r="HG9" s="57">
        <v>36750</v>
      </c>
      <c r="HH9" s="57">
        <v>36753</v>
      </c>
      <c r="HI9" s="56">
        <v>36775</v>
      </c>
      <c r="HJ9" s="57">
        <v>36807</v>
      </c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23" ht="12.75">
      <c r="A10" s="161" t="s">
        <v>42</v>
      </c>
      <c r="B10" s="162">
        <v>2.51</v>
      </c>
      <c r="C10" s="173">
        <v>39001</v>
      </c>
      <c r="D10" s="175">
        <v>36810</v>
      </c>
      <c r="E10" s="174">
        <v>0</v>
      </c>
      <c r="F10" s="8"/>
      <c r="G10" s="8"/>
      <c r="H10" s="105"/>
      <c r="I10" s="126">
        <f>IF($C$10=I8,100,0)</f>
        <v>100</v>
      </c>
      <c r="J10">
        <f aca="true" t="shared" si="0" ref="J10:W10">IF($C$10=J8,100,0)</f>
        <v>0</v>
      </c>
      <c r="K10">
        <f t="shared" si="0"/>
        <v>0</v>
      </c>
      <c r="L10">
        <f t="shared" si="0"/>
        <v>0</v>
      </c>
      <c r="M10">
        <f t="shared" si="0"/>
        <v>0</v>
      </c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  <c r="T10">
        <f t="shared" si="0"/>
        <v>0</v>
      </c>
      <c r="U10">
        <f t="shared" si="0"/>
        <v>0</v>
      </c>
      <c r="V10">
        <f t="shared" si="0"/>
        <v>0</v>
      </c>
      <c r="W10">
        <f t="shared" si="0"/>
        <v>0</v>
      </c>
    </row>
    <row r="11" spans="1:23" ht="12.75">
      <c r="A11" s="163" t="s">
        <v>43</v>
      </c>
      <c r="B11" s="104">
        <v>2.46</v>
      </c>
      <c r="C11" s="130">
        <v>39031</v>
      </c>
      <c r="D11" s="133">
        <v>36840</v>
      </c>
      <c r="E11" s="170">
        <v>0</v>
      </c>
      <c r="F11" s="8"/>
      <c r="G11" s="8"/>
      <c r="H11" s="105"/>
      <c r="I11" s="126">
        <f>IF($C$11=I8,100,0)</f>
        <v>0</v>
      </c>
      <c r="J11">
        <f aca="true" t="shared" si="1" ref="J11:W11">IF($C$11=J8,100,0)</f>
        <v>100</v>
      </c>
      <c r="K11">
        <f t="shared" si="1"/>
        <v>0</v>
      </c>
      <c r="L11">
        <f t="shared" si="1"/>
        <v>0</v>
      </c>
      <c r="M11">
        <f t="shared" si="1"/>
        <v>0</v>
      </c>
      <c r="N11">
        <f t="shared" si="1"/>
        <v>0</v>
      </c>
      <c r="O11">
        <f t="shared" si="1"/>
        <v>0</v>
      </c>
      <c r="P11">
        <f t="shared" si="1"/>
        <v>0</v>
      </c>
      <c r="Q11">
        <f t="shared" si="1"/>
        <v>0</v>
      </c>
      <c r="R11">
        <f t="shared" si="1"/>
        <v>0</v>
      </c>
      <c r="S11">
        <f t="shared" si="1"/>
        <v>0</v>
      </c>
      <c r="T11">
        <f t="shared" si="1"/>
        <v>0</v>
      </c>
      <c r="U11">
        <f t="shared" si="1"/>
        <v>0</v>
      </c>
      <c r="V11">
        <f t="shared" si="1"/>
        <v>0</v>
      </c>
      <c r="W11">
        <f t="shared" si="1"/>
        <v>0</v>
      </c>
    </row>
    <row r="12" spans="1:23" ht="12.75">
      <c r="A12" s="163" t="s">
        <v>44</v>
      </c>
      <c r="B12" s="104">
        <v>2.48</v>
      </c>
      <c r="C12" s="130">
        <v>39061</v>
      </c>
      <c r="D12" s="133">
        <v>36870</v>
      </c>
      <c r="E12" s="171">
        <v>0</v>
      </c>
      <c r="F12" s="8"/>
      <c r="G12" s="8"/>
      <c r="H12" s="105"/>
      <c r="I12" s="126">
        <f>IF($C$12=I8,100,0)</f>
        <v>0</v>
      </c>
      <c r="J12">
        <f aca="true" t="shared" si="2" ref="J12:W12">IF($C$12=J8,100,0)</f>
        <v>0</v>
      </c>
      <c r="K12">
        <f t="shared" si="2"/>
        <v>0</v>
      </c>
      <c r="L12">
        <f t="shared" si="2"/>
        <v>100</v>
      </c>
      <c r="M12">
        <f t="shared" si="2"/>
        <v>0</v>
      </c>
      <c r="N12">
        <f t="shared" si="2"/>
        <v>0</v>
      </c>
      <c r="O12">
        <f t="shared" si="2"/>
        <v>0</v>
      </c>
      <c r="P12">
        <f t="shared" si="2"/>
        <v>0</v>
      </c>
      <c r="Q12">
        <f t="shared" si="2"/>
        <v>0</v>
      </c>
      <c r="R12">
        <f t="shared" si="2"/>
        <v>0</v>
      </c>
      <c r="S12">
        <f t="shared" si="2"/>
        <v>0</v>
      </c>
      <c r="T12">
        <f t="shared" si="2"/>
        <v>0</v>
      </c>
      <c r="U12">
        <f t="shared" si="2"/>
        <v>0</v>
      </c>
      <c r="V12">
        <f t="shared" si="2"/>
        <v>0</v>
      </c>
      <c r="W12">
        <f t="shared" si="2"/>
        <v>0</v>
      </c>
    </row>
    <row r="13" spans="1:23" ht="12.75">
      <c r="A13" s="163" t="s">
        <v>45</v>
      </c>
      <c r="B13" s="104">
        <v>2.8</v>
      </c>
      <c r="C13" s="130">
        <v>39151</v>
      </c>
      <c r="D13" s="133">
        <v>36595</v>
      </c>
      <c r="E13" s="170">
        <v>0</v>
      </c>
      <c r="F13" s="8"/>
      <c r="G13" s="8"/>
      <c r="H13" s="105"/>
      <c r="I13" s="126">
        <f>IF($C$13=I8,100,0)</f>
        <v>0</v>
      </c>
      <c r="J13">
        <f aca="true" t="shared" si="3" ref="J13:W13">IF($C$13=J8,100,0)</f>
        <v>0</v>
      </c>
      <c r="K13">
        <f t="shared" si="3"/>
        <v>0</v>
      </c>
      <c r="L13">
        <f t="shared" si="3"/>
        <v>0</v>
      </c>
      <c r="M13">
        <f t="shared" si="3"/>
        <v>0</v>
      </c>
      <c r="N13">
        <f t="shared" si="3"/>
        <v>100</v>
      </c>
      <c r="O13">
        <f t="shared" si="3"/>
        <v>0</v>
      </c>
      <c r="P13">
        <f t="shared" si="3"/>
        <v>0</v>
      </c>
      <c r="Q13">
        <f t="shared" si="3"/>
        <v>0</v>
      </c>
      <c r="R13">
        <f t="shared" si="3"/>
        <v>0</v>
      </c>
      <c r="S13">
        <f t="shared" si="3"/>
        <v>0</v>
      </c>
      <c r="T13">
        <f t="shared" si="3"/>
        <v>0</v>
      </c>
      <c r="U13">
        <f t="shared" si="3"/>
        <v>0</v>
      </c>
      <c r="V13">
        <f t="shared" si="3"/>
        <v>0</v>
      </c>
      <c r="W13">
        <f t="shared" si="3"/>
        <v>0</v>
      </c>
    </row>
    <row r="14" spans="1:23" ht="12.75">
      <c r="A14" s="163" t="s">
        <v>46</v>
      </c>
      <c r="B14" s="104">
        <v>2.97</v>
      </c>
      <c r="C14" s="130">
        <v>39241</v>
      </c>
      <c r="D14" s="133">
        <v>36685</v>
      </c>
      <c r="E14" s="170">
        <v>0</v>
      </c>
      <c r="F14" s="8"/>
      <c r="G14" s="8"/>
      <c r="H14" s="105"/>
      <c r="I14" s="126">
        <f>IF($C$14=I8,100,0)</f>
        <v>0</v>
      </c>
      <c r="J14">
        <f aca="true" t="shared" si="4" ref="J14:W14">IF($C$14=J8,100,0)</f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O14">
        <f t="shared" si="4"/>
        <v>0</v>
      </c>
      <c r="P14">
        <f t="shared" si="4"/>
        <v>0</v>
      </c>
      <c r="Q14">
        <f t="shared" si="4"/>
        <v>0</v>
      </c>
      <c r="R14">
        <f t="shared" si="4"/>
        <v>100</v>
      </c>
      <c r="S14">
        <f t="shared" si="4"/>
        <v>0</v>
      </c>
      <c r="T14">
        <f t="shared" si="4"/>
        <v>0</v>
      </c>
      <c r="U14">
        <f t="shared" si="4"/>
        <v>0</v>
      </c>
      <c r="V14">
        <f t="shared" si="4"/>
        <v>0</v>
      </c>
      <c r="W14">
        <f t="shared" si="4"/>
        <v>0</v>
      </c>
    </row>
    <row r="15" spans="1:23" ht="12.75">
      <c r="A15" s="163" t="s">
        <v>47</v>
      </c>
      <c r="B15" s="104">
        <v>3.12</v>
      </c>
      <c r="C15" s="172">
        <v>39331</v>
      </c>
      <c r="D15" s="133">
        <v>36775</v>
      </c>
      <c r="E15" s="170">
        <v>0</v>
      </c>
      <c r="F15" s="8"/>
      <c r="G15" s="8"/>
      <c r="H15" s="105"/>
      <c r="I15" s="126">
        <f>IF($C$15=I8,100,0)</f>
        <v>0</v>
      </c>
      <c r="J15">
        <f aca="true" t="shared" si="5" ref="J15:W15">IF($C$15=J8,100,0)</f>
        <v>0</v>
      </c>
      <c r="K15">
        <f t="shared" si="5"/>
        <v>0</v>
      </c>
      <c r="L15">
        <f t="shared" si="5"/>
        <v>0</v>
      </c>
      <c r="M15">
        <f t="shared" si="5"/>
        <v>0</v>
      </c>
      <c r="N15">
        <f t="shared" si="5"/>
        <v>0</v>
      </c>
      <c r="O15">
        <f t="shared" si="5"/>
        <v>0</v>
      </c>
      <c r="P15">
        <f t="shared" si="5"/>
        <v>0</v>
      </c>
      <c r="Q15">
        <f t="shared" si="5"/>
        <v>0</v>
      </c>
      <c r="R15">
        <f t="shared" si="5"/>
        <v>0</v>
      </c>
      <c r="S15">
        <f t="shared" si="5"/>
        <v>0</v>
      </c>
      <c r="T15">
        <f t="shared" si="5"/>
        <v>0</v>
      </c>
      <c r="U15">
        <f t="shared" si="5"/>
        <v>0</v>
      </c>
      <c r="V15">
        <f t="shared" si="5"/>
        <v>100</v>
      </c>
      <c r="W15">
        <f t="shared" si="5"/>
        <v>0</v>
      </c>
    </row>
    <row r="16" spans="1:19" ht="12.75">
      <c r="A16" s="163">
        <v>1037</v>
      </c>
      <c r="B16" s="104">
        <v>2.765</v>
      </c>
      <c r="C16" s="23">
        <v>39309</v>
      </c>
      <c r="D16" s="57">
        <v>36753</v>
      </c>
      <c r="E16" s="164">
        <v>0.08</v>
      </c>
      <c r="F16" s="8"/>
      <c r="G16" s="8"/>
      <c r="H16" s="105"/>
      <c r="I16" s="126">
        <f>IF($C$16=I8,100,0)+IF($D$16=I9,$E$16,0)</f>
        <v>0</v>
      </c>
      <c r="J16">
        <f aca="true" t="shared" si="6" ref="J16:S16">IF($C$16=J8,100,0)+IF($D$16=J9,$E$16,0)</f>
        <v>0</v>
      </c>
      <c r="K16">
        <f t="shared" si="6"/>
        <v>0</v>
      </c>
      <c r="L16">
        <f t="shared" si="6"/>
        <v>0</v>
      </c>
      <c r="M16">
        <f t="shared" si="6"/>
        <v>0</v>
      </c>
      <c r="N16">
        <f t="shared" si="6"/>
        <v>0</v>
      </c>
      <c r="O16">
        <f t="shared" si="6"/>
        <v>0</v>
      </c>
      <c r="P16">
        <f t="shared" si="6"/>
        <v>0</v>
      </c>
      <c r="Q16">
        <f t="shared" si="6"/>
        <v>0</v>
      </c>
      <c r="R16">
        <f t="shared" si="6"/>
        <v>0</v>
      </c>
      <c r="S16">
        <f t="shared" si="6"/>
        <v>0</v>
      </c>
    </row>
    <row r="17" spans="1:38" ht="12.75">
      <c r="A17" s="163">
        <v>1040</v>
      </c>
      <c r="B17" s="104">
        <v>3.345</v>
      </c>
      <c r="C17" s="23">
        <v>39573</v>
      </c>
      <c r="D17" s="57">
        <v>36651</v>
      </c>
      <c r="E17" s="165">
        <v>0.065</v>
      </c>
      <c r="F17" s="8"/>
      <c r="G17" s="8"/>
      <c r="H17" s="105"/>
      <c r="I17" s="126">
        <f>IF($C$17=I8,100,0)+IF($D$17=I9,$E$17,0)</f>
        <v>0</v>
      </c>
      <c r="J17">
        <f aca="true" t="shared" si="7" ref="J17:AL17">IF($C$17=J8,100,0)+IF($D$17=J9,$E$17,0)</f>
        <v>0</v>
      </c>
      <c r="K17">
        <f t="shared" si="7"/>
        <v>0</v>
      </c>
      <c r="L17">
        <f t="shared" si="7"/>
        <v>0</v>
      </c>
      <c r="M17">
        <f t="shared" si="7"/>
        <v>0</v>
      </c>
      <c r="N17">
        <f t="shared" si="7"/>
        <v>0</v>
      </c>
      <c r="O17">
        <f t="shared" si="7"/>
        <v>0</v>
      </c>
      <c r="P17">
        <f t="shared" si="7"/>
        <v>0</v>
      </c>
      <c r="Q17">
        <f t="shared" si="7"/>
        <v>0.065</v>
      </c>
      <c r="R17">
        <f t="shared" si="7"/>
        <v>0</v>
      </c>
      <c r="S17">
        <f t="shared" si="7"/>
        <v>0</v>
      </c>
      <c r="T17">
        <f t="shared" si="7"/>
        <v>0</v>
      </c>
      <c r="U17">
        <f t="shared" si="7"/>
        <v>0</v>
      </c>
      <c r="V17">
        <f t="shared" si="7"/>
        <v>0</v>
      </c>
      <c r="W17">
        <f t="shared" si="7"/>
        <v>0</v>
      </c>
      <c r="X17">
        <f t="shared" si="7"/>
        <v>0</v>
      </c>
      <c r="Y17">
        <f t="shared" si="7"/>
        <v>0</v>
      </c>
      <c r="Z17">
        <f t="shared" si="7"/>
        <v>0</v>
      </c>
      <c r="AA17">
        <f t="shared" si="7"/>
        <v>0</v>
      </c>
      <c r="AB17">
        <f t="shared" si="7"/>
        <v>0</v>
      </c>
      <c r="AC17">
        <f t="shared" si="7"/>
        <v>0</v>
      </c>
      <c r="AD17">
        <f t="shared" si="7"/>
        <v>0</v>
      </c>
      <c r="AE17">
        <f t="shared" si="7"/>
        <v>0</v>
      </c>
      <c r="AF17">
        <f t="shared" si="7"/>
        <v>100.065</v>
      </c>
      <c r="AG17">
        <f t="shared" si="7"/>
        <v>0</v>
      </c>
      <c r="AH17">
        <f t="shared" si="7"/>
        <v>0</v>
      </c>
      <c r="AI17">
        <f t="shared" si="7"/>
        <v>0</v>
      </c>
      <c r="AJ17">
        <f t="shared" si="7"/>
        <v>0</v>
      </c>
      <c r="AK17">
        <f t="shared" si="7"/>
        <v>0</v>
      </c>
      <c r="AL17">
        <f t="shared" si="7"/>
        <v>0</v>
      </c>
    </row>
    <row r="18" spans="1:53" ht="12.75">
      <c r="A18" s="163">
        <v>1043</v>
      </c>
      <c r="B18" s="104">
        <v>3.48</v>
      </c>
      <c r="C18" s="23">
        <v>39841</v>
      </c>
      <c r="D18" s="57">
        <v>36553</v>
      </c>
      <c r="E18" s="164">
        <v>0.05</v>
      </c>
      <c r="F18" s="8"/>
      <c r="G18" s="8"/>
      <c r="H18" s="105"/>
      <c r="I18" s="126">
        <f>IF($C$18=I8,100,0)+IF($D$18=I9,$E$18,0)</f>
        <v>0</v>
      </c>
      <c r="J18">
        <f aca="true" t="shared" si="8" ref="J18:BA18">IF($C$18=J8,100,0)+IF($D$18=J9,$E$18,0)</f>
        <v>0</v>
      </c>
      <c r="K18">
        <f t="shared" si="8"/>
        <v>0</v>
      </c>
      <c r="L18">
        <f t="shared" si="8"/>
        <v>0</v>
      </c>
      <c r="M18">
        <f t="shared" si="8"/>
        <v>0.05</v>
      </c>
      <c r="N18">
        <f t="shared" si="8"/>
        <v>0</v>
      </c>
      <c r="O18">
        <f t="shared" si="8"/>
        <v>0</v>
      </c>
      <c r="P18">
        <f t="shared" si="8"/>
        <v>0</v>
      </c>
      <c r="Q18">
        <f t="shared" si="8"/>
        <v>0</v>
      </c>
      <c r="R18">
        <f t="shared" si="8"/>
        <v>0</v>
      </c>
      <c r="S18">
        <f t="shared" si="8"/>
        <v>0</v>
      </c>
      <c r="T18">
        <f t="shared" si="8"/>
        <v>0</v>
      </c>
      <c r="U18">
        <f t="shared" si="8"/>
        <v>0</v>
      </c>
      <c r="V18">
        <f t="shared" si="8"/>
        <v>0</v>
      </c>
      <c r="W18">
        <f t="shared" si="8"/>
        <v>0</v>
      </c>
      <c r="X18">
        <f t="shared" si="8"/>
        <v>0</v>
      </c>
      <c r="Y18">
        <f t="shared" si="8"/>
        <v>0</v>
      </c>
      <c r="Z18">
        <f t="shared" si="8"/>
        <v>0</v>
      </c>
      <c r="AA18">
        <f t="shared" si="8"/>
        <v>0</v>
      </c>
      <c r="AB18">
        <f t="shared" si="8"/>
        <v>0.05</v>
      </c>
      <c r="AC18">
        <f t="shared" si="8"/>
        <v>0</v>
      </c>
      <c r="AD18">
        <f t="shared" si="8"/>
        <v>0</v>
      </c>
      <c r="AE18">
        <f t="shared" si="8"/>
        <v>0</v>
      </c>
      <c r="AF18">
        <f t="shared" si="8"/>
        <v>0</v>
      </c>
      <c r="AG18">
        <f t="shared" si="8"/>
        <v>0</v>
      </c>
      <c r="AH18">
        <f t="shared" si="8"/>
        <v>0</v>
      </c>
      <c r="AI18">
        <f t="shared" si="8"/>
        <v>0</v>
      </c>
      <c r="AJ18">
        <f t="shared" si="8"/>
        <v>0</v>
      </c>
      <c r="AK18">
        <f t="shared" si="8"/>
        <v>0</v>
      </c>
      <c r="AL18">
        <f t="shared" si="8"/>
        <v>0</v>
      </c>
      <c r="AM18">
        <f t="shared" si="8"/>
        <v>0</v>
      </c>
      <c r="AN18">
        <f t="shared" si="8"/>
        <v>0</v>
      </c>
      <c r="AO18">
        <f t="shared" si="8"/>
        <v>0</v>
      </c>
      <c r="AP18">
        <f t="shared" si="8"/>
        <v>0</v>
      </c>
      <c r="AQ18">
        <f t="shared" si="8"/>
        <v>100.05</v>
      </c>
      <c r="AR18">
        <f t="shared" si="8"/>
        <v>0</v>
      </c>
      <c r="AS18">
        <f t="shared" si="8"/>
        <v>0</v>
      </c>
      <c r="AT18">
        <f t="shared" si="8"/>
        <v>0</v>
      </c>
      <c r="AU18">
        <f t="shared" si="8"/>
        <v>0</v>
      </c>
      <c r="AV18">
        <f t="shared" si="8"/>
        <v>0</v>
      </c>
      <c r="AW18">
        <f t="shared" si="8"/>
        <v>0</v>
      </c>
      <c r="AX18">
        <f t="shared" si="8"/>
        <v>0</v>
      </c>
      <c r="AY18">
        <f t="shared" si="8"/>
        <v>0</v>
      </c>
      <c r="AZ18">
        <f t="shared" si="8"/>
        <v>0</v>
      </c>
      <c r="BA18">
        <f t="shared" si="8"/>
        <v>0</v>
      </c>
    </row>
    <row r="19" spans="1:53" ht="12.75">
      <c r="A19" s="163">
        <v>1034</v>
      </c>
      <c r="B19" s="104">
        <v>3.575</v>
      </c>
      <c r="C19" s="23">
        <v>39923</v>
      </c>
      <c r="D19" s="57">
        <v>36636</v>
      </c>
      <c r="E19" s="164">
        <v>0.09</v>
      </c>
      <c r="F19" s="8"/>
      <c r="G19" s="8"/>
      <c r="H19" s="105"/>
      <c r="I19" s="126">
        <f>IF($C$19=I8,100,0)+IF($D$19=I9,$E$19,0)</f>
        <v>0</v>
      </c>
      <c r="J19">
        <f aca="true" t="shared" si="9" ref="J19:BA19">IF($C$19=J8,100,0)+IF($D$19=J9,$E$19,0)</f>
        <v>0</v>
      </c>
      <c r="K19">
        <f t="shared" si="9"/>
        <v>0</v>
      </c>
      <c r="L19">
        <f t="shared" si="9"/>
        <v>0</v>
      </c>
      <c r="M19">
        <f t="shared" si="9"/>
        <v>0</v>
      </c>
      <c r="N19">
        <f t="shared" si="9"/>
        <v>0</v>
      </c>
      <c r="O19">
        <f t="shared" si="9"/>
        <v>0</v>
      </c>
      <c r="P19">
        <f t="shared" si="9"/>
        <v>0.09</v>
      </c>
      <c r="Q19">
        <f t="shared" si="9"/>
        <v>0</v>
      </c>
      <c r="R19">
        <f t="shared" si="9"/>
        <v>0</v>
      </c>
      <c r="S19">
        <f t="shared" si="9"/>
        <v>0</v>
      </c>
      <c r="T19">
        <f t="shared" si="9"/>
        <v>0</v>
      </c>
      <c r="U19">
        <f t="shared" si="9"/>
        <v>0</v>
      </c>
      <c r="V19">
        <f t="shared" si="9"/>
        <v>0</v>
      </c>
      <c r="W19">
        <f t="shared" si="9"/>
        <v>0</v>
      </c>
      <c r="X19">
        <f t="shared" si="9"/>
        <v>0</v>
      </c>
      <c r="Y19">
        <f t="shared" si="9"/>
        <v>0</v>
      </c>
      <c r="Z19">
        <f t="shared" si="9"/>
        <v>0</v>
      </c>
      <c r="AA19">
        <f t="shared" si="9"/>
        <v>0</v>
      </c>
      <c r="AB19">
        <f t="shared" si="9"/>
        <v>0</v>
      </c>
      <c r="AC19">
        <f t="shared" si="9"/>
        <v>0</v>
      </c>
      <c r="AD19">
        <f t="shared" si="9"/>
        <v>0</v>
      </c>
      <c r="AE19">
        <f t="shared" si="9"/>
        <v>0.09</v>
      </c>
      <c r="AF19">
        <f t="shared" si="9"/>
        <v>0</v>
      </c>
      <c r="AG19">
        <f t="shared" si="9"/>
        <v>0</v>
      </c>
      <c r="AH19">
        <f t="shared" si="9"/>
        <v>0</v>
      </c>
      <c r="AI19">
        <f t="shared" si="9"/>
        <v>0</v>
      </c>
      <c r="AJ19">
        <f t="shared" si="9"/>
        <v>0</v>
      </c>
      <c r="AK19">
        <f t="shared" si="9"/>
        <v>0</v>
      </c>
      <c r="AL19">
        <f t="shared" si="9"/>
        <v>0</v>
      </c>
      <c r="AM19">
        <f t="shared" si="9"/>
        <v>0</v>
      </c>
      <c r="AN19">
        <f t="shared" si="9"/>
        <v>0</v>
      </c>
      <c r="AO19">
        <f t="shared" si="9"/>
        <v>0</v>
      </c>
      <c r="AP19">
        <f t="shared" si="9"/>
        <v>0</v>
      </c>
      <c r="AQ19">
        <f t="shared" si="9"/>
        <v>0</v>
      </c>
      <c r="AR19">
        <f t="shared" si="9"/>
        <v>0</v>
      </c>
      <c r="AS19">
        <f t="shared" si="9"/>
        <v>0</v>
      </c>
      <c r="AT19">
        <f t="shared" si="9"/>
        <v>100.09</v>
      </c>
      <c r="AU19">
        <f t="shared" si="9"/>
        <v>0</v>
      </c>
      <c r="AV19">
        <f t="shared" si="9"/>
        <v>0</v>
      </c>
      <c r="AW19">
        <f t="shared" si="9"/>
        <v>0</v>
      </c>
      <c r="AX19">
        <f t="shared" si="9"/>
        <v>0</v>
      </c>
      <c r="AY19">
        <f t="shared" si="9"/>
        <v>0</v>
      </c>
      <c r="AZ19">
        <f t="shared" si="9"/>
        <v>0</v>
      </c>
      <c r="BA19">
        <f t="shared" si="9"/>
        <v>0</v>
      </c>
    </row>
    <row r="20" spans="1:53" ht="12.75">
      <c r="A20" s="163">
        <v>1048</v>
      </c>
      <c r="B20" s="104">
        <v>3.565</v>
      </c>
      <c r="C20" s="24">
        <v>40148</v>
      </c>
      <c r="D20" s="58">
        <v>36861</v>
      </c>
      <c r="E20" s="165">
        <v>0.04</v>
      </c>
      <c r="F20" s="8"/>
      <c r="G20" s="8"/>
      <c r="H20" s="105"/>
      <c r="I20" s="126">
        <f>IF($C$20=I8,100,0)+IF($D$20=I9,$E$20,0)</f>
        <v>0</v>
      </c>
      <c r="J20">
        <f aca="true" t="shared" si="10" ref="J20:BA20">IF($C$20=J8,100,0)+IF($D$20=J9,$E$20,0)</f>
        <v>0</v>
      </c>
      <c r="K20">
        <f t="shared" si="10"/>
        <v>0.04</v>
      </c>
      <c r="L20">
        <f t="shared" si="10"/>
        <v>0</v>
      </c>
      <c r="M20">
        <f t="shared" si="10"/>
        <v>0</v>
      </c>
      <c r="N20">
        <f t="shared" si="10"/>
        <v>0</v>
      </c>
      <c r="O20">
        <f t="shared" si="10"/>
        <v>0</v>
      </c>
      <c r="P20">
        <f t="shared" si="10"/>
        <v>0</v>
      </c>
      <c r="Q20">
        <f t="shared" si="10"/>
        <v>0</v>
      </c>
      <c r="R20">
        <f t="shared" si="10"/>
        <v>0</v>
      </c>
      <c r="S20">
        <f t="shared" si="10"/>
        <v>0</v>
      </c>
      <c r="T20">
        <f t="shared" si="10"/>
        <v>0</v>
      </c>
      <c r="U20">
        <f t="shared" si="10"/>
        <v>0</v>
      </c>
      <c r="V20">
        <f t="shared" si="10"/>
        <v>0</v>
      </c>
      <c r="W20">
        <f t="shared" si="10"/>
        <v>0</v>
      </c>
      <c r="X20">
        <f t="shared" si="10"/>
        <v>0</v>
      </c>
      <c r="Y20">
        <f t="shared" si="10"/>
        <v>0</v>
      </c>
      <c r="Z20">
        <f t="shared" si="10"/>
        <v>0.04</v>
      </c>
      <c r="AA20">
        <f t="shared" si="10"/>
        <v>0</v>
      </c>
      <c r="AB20">
        <f t="shared" si="10"/>
        <v>0</v>
      </c>
      <c r="AC20">
        <f t="shared" si="10"/>
        <v>0</v>
      </c>
      <c r="AD20">
        <f t="shared" si="10"/>
        <v>0</v>
      </c>
      <c r="AE20">
        <f t="shared" si="10"/>
        <v>0</v>
      </c>
      <c r="AF20">
        <f t="shared" si="10"/>
        <v>0</v>
      </c>
      <c r="AG20">
        <f t="shared" si="10"/>
        <v>0</v>
      </c>
      <c r="AH20">
        <f t="shared" si="10"/>
        <v>0</v>
      </c>
      <c r="AI20">
        <f t="shared" si="10"/>
        <v>0</v>
      </c>
      <c r="AJ20">
        <f t="shared" si="10"/>
        <v>0</v>
      </c>
      <c r="AK20">
        <f t="shared" si="10"/>
        <v>0</v>
      </c>
      <c r="AL20">
        <f t="shared" si="10"/>
        <v>0</v>
      </c>
      <c r="AM20">
        <f t="shared" si="10"/>
        <v>0</v>
      </c>
      <c r="AN20">
        <f t="shared" si="10"/>
        <v>0</v>
      </c>
      <c r="AO20">
        <f t="shared" si="10"/>
        <v>0.04</v>
      </c>
      <c r="AP20">
        <f t="shared" si="10"/>
        <v>0</v>
      </c>
      <c r="AQ20">
        <f t="shared" si="10"/>
        <v>0</v>
      </c>
      <c r="AR20">
        <f t="shared" si="10"/>
        <v>0</v>
      </c>
      <c r="AS20">
        <f t="shared" si="10"/>
        <v>0</v>
      </c>
      <c r="AT20">
        <f t="shared" si="10"/>
        <v>0</v>
      </c>
      <c r="AU20">
        <f t="shared" si="10"/>
        <v>0</v>
      </c>
      <c r="AV20">
        <f t="shared" si="10"/>
        <v>0</v>
      </c>
      <c r="AW20">
        <f t="shared" si="10"/>
        <v>0</v>
      </c>
      <c r="AX20">
        <f t="shared" si="10"/>
        <v>0</v>
      </c>
      <c r="AY20">
        <f t="shared" si="10"/>
        <v>0</v>
      </c>
      <c r="AZ20">
        <f t="shared" si="10"/>
        <v>0</v>
      </c>
      <c r="BA20">
        <f t="shared" si="10"/>
        <v>0</v>
      </c>
    </row>
    <row r="21" spans="1:83" ht="12.75">
      <c r="A21" s="163">
        <v>1045</v>
      </c>
      <c r="B21" s="104">
        <v>3.64</v>
      </c>
      <c r="C21" s="24">
        <v>40617</v>
      </c>
      <c r="D21" s="58">
        <v>36600</v>
      </c>
      <c r="E21" s="165">
        <v>0.0525</v>
      </c>
      <c r="F21" s="8"/>
      <c r="G21" s="8"/>
      <c r="H21" s="105"/>
      <c r="I21" s="126">
        <f>IF($C$21=I8,100,0)+IF($D$21=I9,$E$21,0)</f>
        <v>0</v>
      </c>
      <c r="J21">
        <f aca="true" t="shared" si="11" ref="J21:BU21">IF($C$21=J8,100,0)+IF($D$21=J9,$E$21,0)</f>
        <v>0</v>
      </c>
      <c r="K21">
        <f t="shared" si="11"/>
        <v>0</v>
      </c>
      <c r="L21">
        <f t="shared" si="11"/>
        <v>0</v>
      </c>
      <c r="M21">
        <f t="shared" si="11"/>
        <v>0</v>
      </c>
      <c r="N21">
        <f t="shared" si="11"/>
        <v>0</v>
      </c>
      <c r="O21">
        <f t="shared" si="11"/>
        <v>0.0525</v>
      </c>
      <c r="P21">
        <f t="shared" si="11"/>
        <v>0</v>
      </c>
      <c r="Q21">
        <f t="shared" si="11"/>
        <v>0</v>
      </c>
      <c r="R21">
        <f t="shared" si="11"/>
        <v>0</v>
      </c>
      <c r="S21">
        <f t="shared" si="11"/>
        <v>0</v>
      </c>
      <c r="T21">
        <f t="shared" si="11"/>
        <v>0</v>
      </c>
      <c r="U21">
        <f t="shared" si="11"/>
        <v>0</v>
      </c>
      <c r="V21">
        <f t="shared" si="11"/>
        <v>0</v>
      </c>
      <c r="W21">
        <f t="shared" si="11"/>
        <v>0</v>
      </c>
      <c r="X21">
        <f t="shared" si="11"/>
        <v>0</v>
      </c>
      <c r="Y21">
        <f t="shared" si="11"/>
        <v>0</v>
      </c>
      <c r="Z21">
        <f t="shared" si="11"/>
        <v>0</v>
      </c>
      <c r="AA21">
        <f t="shared" si="11"/>
        <v>0</v>
      </c>
      <c r="AB21">
        <f t="shared" si="11"/>
        <v>0</v>
      </c>
      <c r="AC21">
        <f t="shared" si="11"/>
        <v>0</v>
      </c>
      <c r="AD21">
        <f t="shared" si="11"/>
        <v>0.0525</v>
      </c>
      <c r="AE21">
        <f t="shared" si="11"/>
        <v>0</v>
      </c>
      <c r="AF21">
        <f t="shared" si="11"/>
        <v>0</v>
      </c>
      <c r="AG21">
        <f t="shared" si="11"/>
        <v>0</v>
      </c>
      <c r="AH21">
        <f t="shared" si="11"/>
        <v>0</v>
      </c>
      <c r="AI21">
        <f t="shared" si="11"/>
        <v>0</v>
      </c>
      <c r="AJ21">
        <f t="shared" si="11"/>
        <v>0</v>
      </c>
      <c r="AK21">
        <f t="shared" si="11"/>
        <v>0</v>
      </c>
      <c r="AL21">
        <f t="shared" si="11"/>
        <v>0</v>
      </c>
      <c r="AM21">
        <f t="shared" si="11"/>
        <v>0</v>
      </c>
      <c r="AN21">
        <f t="shared" si="11"/>
        <v>0</v>
      </c>
      <c r="AO21">
        <f t="shared" si="11"/>
        <v>0</v>
      </c>
      <c r="AP21">
        <f t="shared" si="11"/>
        <v>0</v>
      </c>
      <c r="AQ21">
        <f t="shared" si="11"/>
        <v>0</v>
      </c>
      <c r="AR21">
        <f t="shared" si="11"/>
        <v>0</v>
      </c>
      <c r="AS21">
        <f t="shared" si="11"/>
        <v>0.0525</v>
      </c>
      <c r="AT21">
        <f t="shared" si="11"/>
        <v>0</v>
      </c>
      <c r="AU21">
        <f t="shared" si="11"/>
        <v>0</v>
      </c>
      <c r="AV21">
        <f t="shared" si="11"/>
        <v>0</v>
      </c>
      <c r="AW21">
        <f t="shared" si="11"/>
        <v>0</v>
      </c>
      <c r="AX21">
        <f t="shared" si="11"/>
        <v>0</v>
      </c>
      <c r="AY21">
        <f t="shared" si="11"/>
        <v>0</v>
      </c>
      <c r="AZ21">
        <f t="shared" si="11"/>
        <v>0</v>
      </c>
      <c r="BA21">
        <f t="shared" si="11"/>
        <v>0</v>
      </c>
      <c r="BB21">
        <f t="shared" si="11"/>
        <v>0</v>
      </c>
      <c r="BC21">
        <f t="shared" si="11"/>
        <v>0</v>
      </c>
      <c r="BD21">
        <f t="shared" si="11"/>
        <v>0</v>
      </c>
      <c r="BE21">
        <f t="shared" si="11"/>
        <v>0</v>
      </c>
      <c r="BF21">
        <f t="shared" si="11"/>
        <v>0</v>
      </c>
      <c r="BG21">
        <f t="shared" si="11"/>
        <v>0</v>
      </c>
      <c r="BH21">
        <f t="shared" si="11"/>
        <v>0.0525</v>
      </c>
      <c r="BI21">
        <f t="shared" si="11"/>
        <v>0</v>
      </c>
      <c r="BJ21">
        <f t="shared" si="11"/>
        <v>0</v>
      </c>
      <c r="BK21">
        <f t="shared" si="11"/>
        <v>0</v>
      </c>
      <c r="BL21">
        <f t="shared" si="11"/>
        <v>0</v>
      </c>
      <c r="BM21">
        <f t="shared" si="11"/>
        <v>0</v>
      </c>
      <c r="BN21">
        <f t="shared" si="11"/>
        <v>0</v>
      </c>
      <c r="BO21">
        <f t="shared" si="11"/>
        <v>0</v>
      </c>
      <c r="BP21">
        <f t="shared" si="11"/>
        <v>0</v>
      </c>
      <c r="BQ21">
        <f t="shared" si="11"/>
        <v>0</v>
      </c>
      <c r="BR21">
        <f t="shared" si="11"/>
        <v>0</v>
      </c>
      <c r="BS21">
        <f t="shared" si="11"/>
        <v>0</v>
      </c>
      <c r="BT21">
        <f t="shared" si="11"/>
        <v>0</v>
      </c>
      <c r="BU21">
        <f t="shared" si="11"/>
        <v>0</v>
      </c>
      <c r="BV21">
        <f aca="true" t="shared" si="12" ref="BV21:CE21">IF($C$21=BV8,100,0)+IF($D$21=BV9,$E$21,0)</f>
        <v>0</v>
      </c>
      <c r="BW21">
        <f t="shared" si="12"/>
        <v>100.0525</v>
      </c>
      <c r="BX21">
        <f t="shared" si="12"/>
        <v>0</v>
      </c>
      <c r="BY21">
        <f t="shared" si="12"/>
        <v>0</v>
      </c>
      <c r="BZ21">
        <f t="shared" si="12"/>
        <v>0</v>
      </c>
      <c r="CA21">
        <f t="shared" si="12"/>
        <v>0</v>
      </c>
      <c r="CB21">
        <f t="shared" si="12"/>
        <v>0</v>
      </c>
      <c r="CC21">
        <f t="shared" si="12"/>
        <v>0</v>
      </c>
      <c r="CD21">
        <f t="shared" si="12"/>
        <v>0</v>
      </c>
      <c r="CE21">
        <f t="shared" si="12"/>
        <v>0</v>
      </c>
    </row>
    <row r="22" spans="1:98" ht="12.75">
      <c r="A22" s="163">
        <v>1046</v>
      </c>
      <c r="B22" s="104">
        <v>3.69</v>
      </c>
      <c r="C22" s="23">
        <v>41190</v>
      </c>
      <c r="D22" s="57">
        <v>36807</v>
      </c>
      <c r="E22" s="165">
        <v>0.055</v>
      </c>
      <c r="F22" s="8"/>
      <c r="G22" s="8"/>
      <c r="H22" s="105"/>
      <c r="I22" s="126">
        <f>IF($C$22=I8,100,0)+IF($D$22=I9,$E$22,0)</f>
        <v>0</v>
      </c>
      <c r="J22">
        <f aca="true" t="shared" si="13" ref="J22:BU22">IF($C$22=J8,100,0)+IF($D$22=J9,$E$22,0)</f>
        <v>0</v>
      </c>
      <c r="K22">
        <f t="shared" si="13"/>
        <v>0</v>
      </c>
      <c r="L22">
        <f t="shared" si="13"/>
        <v>0</v>
      </c>
      <c r="M22">
        <f t="shared" si="13"/>
        <v>0</v>
      </c>
      <c r="N22">
        <f t="shared" si="13"/>
        <v>0</v>
      </c>
      <c r="O22">
        <f t="shared" si="13"/>
        <v>0</v>
      </c>
      <c r="P22">
        <f t="shared" si="13"/>
        <v>0</v>
      </c>
      <c r="Q22">
        <f t="shared" si="13"/>
        <v>0</v>
      </c>
      <c r="R22">
        <f t="shared" si="13"/>
        <v>0</v>
      </c>
      <c r="S22">
        <f t="shared" si="13"/>
        <v>0</v>
      </c>
      <c r="T22">
        <f t="shared" si="13"/>
        <v>0</v>
      </c>
      <c r="U22">
        <f t="shared" si="13"/>
        <v>0</v>
      </c>
      <c r="V22">
        <f t="shared" si="13"/>
        <v>0</v>
      </c>
      <c r="W22">
        <f t="shared" si="13"/>
        <v>0.055</v>
      </c>
      <c r="X22">
        <f t="shared" si="13"/>
        <v>0</v>
      </c>
      <c r="Y22">
        <f t="shared" si="13"/>
        <v>0</v>
      </c>
      <c r="Z22">
        <f t="shared" si="13"/>
        <v>0</v>
      </c>
      <c r="AA22">
        <f t="shared" si="13"/>
        <v>0</v>
      </c>
      <c r="AB22">
        <f t="shared" si="13"/>
        <v>0</v>
      </c>
      <c r="AC22">
        <f t="shared" si="13"/>
        <v>0</v>
      </c>
      <c r="AD22">
        <f t="shared" si="13"/>
        <v>0</v>
      </c>
      <c r="AE22">
        <f t="shared" si="13"/>
        <v>0</v>
      </c>
      <c r="AF22">
        <f t="shared" si="13"/>
        <v>0</v>
      </c>
      <c r="AG22">
        <f t="shared" si="13"/>
        <v>0</v>
      </c>
      <c r="AH22">
        <f t="shared" si="13"/>
        <v>0</v>
      </c>
      <c r="AI22">
        <f t="shared" si="13"/>
        <v>0</v>
      </c>
      <c r="AJ22">
        <f t="shared" si="13"/>
        <v>0</v>
      </c>
      <c r="AK22">
        <f t="shared" si="13"/>
        <v>0</v>
      </c>
      <c r="AL22">
        <f t="shared" si="13"/>
        <v>0.055</v>
      </c>
      <c r="AM22">
        <f t="shared" si="13"/>
        <v>0</v>
      </c>
      <c r="AN22">
        <f t="shared" si="13"/>
        <v>0</v>
      </c>
      <c r="AO22">
        <f t="shared" si="13"/>
        <v>0</v>
      </c>
      <c r="AP22">
        <f t="shared" si="13"/>
        <v>0</v>
      </c>
      <c r="AQ22">
        <f t="shared" si="13"/>
        <v>0</v>
      </c>
      <c r="AR22">
        <f t="shared" si="13"/>
        <v>0</v>
      </c>
      <c r="AS22">
        <f t="shared" si="13"/>
        <v>0</v>
      </c>
      <c r="AT22">
        <f t="shared" si="13"/>
        <v>0</v>
      </c>
      <c r="AU22">
        <f t="shared" si="13"/>
        <v>0</v>
      </c>
      <c r="AV22">
        <f t="shared" si="13"/>
        <v>0</v>
      </c>
      <c r="AW22">
        <f t="shared" si="13"/>
        <v>0</v>
      </c>
      <c r="AX22">
        <f t="shared" si="13"/>
        <v>0</v>
      </c>
      <c r="AY22">
        <f t="shared" si="13"/>
        <v>0</v>
      </c>
      <c r="AZ22">
        <f t="shared" si="13"/>
        <v>0</v>
      </c>
      <c r="BA22">
        <f t="shared" si="13"/>
        <v>0.055</v>
      </c>
      <c r="BB22">
        <f t="shared" si="13"/>
        <v>0</v>
      </c>
      <c r="BC22">
        <f t="shared" si="13"/>
        <v>0</v>
      </c>
      <c r="BD22">
        <f t="shared" si="13"/>
        <v>0</v>
      </c>
      <c r="BE22">
        <f t="shared" si="13"/>
        <v>0</v>
      </c>
      <c r="BF22">
        <f t="shared" si="13"/>
        <v>0</v>
      </c>
      <c r="BG22">
        <f t="shared" si="13"/>
        <v>0</v>
      </c>
      <c r="BH22">
        <f t="shared" si="13"/>
        <v>0</v>
      </c>
      <c r="BI22">
        <f t="shared" si="13"/>
        <v>0</v>
      </c>
      <c r="BJ22">
        <f t="shared" si="13"/>
        <v>0</v>
      </c>
      <c r="BK22">
        <f t="shared" si="13"/>
        <v>0</v>
      </c>
      <c r="BL22">
        <f t="shared" si="13"/>
        <v>0</v>
      </c>
      <c r="BM22">
        <f t="shared" si="13"/>
        <v>0</v>
      </c>
      <c r="BN22">
        <f t="shared" si="13"/>
        <v>0</v>
      </c>
      <c r="BO22">
        <f t="shared" si="13"/>
        <v>0</v>
      </c>
      <c r="BP22">
        <f t="shared" si="13"/>
        <v>0.055</v>
      </c>
      <c r="BQ22">
        <f t="shared" si="13"/>
        <v>0</v>
      </c>
      <c r="BR22">
        <f t="shared" si="13"/>
        <v>0</v>
      </c>
      <c r="BS22">
        <f t="shared" si="13"/>
        <v>0</v>
      </c>
      <c r="BT22">
        <f t="shared" si="13"/>
        <v>0</v>
      </c>
      <c r="BU22">
        <f t="shared" si="13"/>
        <v>0</v>
      </c>
      <c r="BV22">
        <f aca="true" t="shared" si="14" ref="BV22:CT22">IF($C$22=BV8,100,0)+IF($D$22=BV9,$E$22,0)</f>
        <v>0</v>
      </c>
      <c r="BW22">
        <f t="shared" si="14"/>
        <v>0</v>
      </c>
      <c r="BX22">
        <f t="shared" si="14"/>
        <v>0</v>
      </c>
      <c r="BY22">
        <f t="shared" si="14"/>
        <v>0</v>
      </c>
      <c r="BZ22">
        <f t="shared" si="14"/>
        <v>0</v>
      </c>
      <c r="CA22">
        <f t="shared" si="14"/>
        <v>0</v>
      </c>
      <c r="CB22">
        <f t="shared" si="14"/>
        <v>0</v>
      </c>
      <c r="CC22">
        <f t="shared" si="14"/>
        <v>0</v>
      </c>
      <c r="CD22">
        <f t="shared" si="14"/>
        <v>0</v>
      </c>
      <c r="CE22">
        <f t="shared" si="14"/>
        <v>0.055</v>
      </c>
      <c r="CF22">
        <f t="shared" si="14"/>
        <v>0</v>
      </c>
      <c r="CG22">
        <f t="shared" si="14"/>
        <v>0</v>
      </c>
      <c r="CH22">
        <f t="shared" si="14"/>
        <v>0</v>
      </c>
      <c r="CI22">
        <f t="shared" si="14"/>
        <v>0</v>
      </c>
      <c r="CJ22">
        <f t="shared" si="14"/>
        <v>0</v>
      </c>
      <c r="CK22">
        <f t="shared" si="14"/>
        <v>0</v>
      </c>
      <c r="CL22">
        <f t="shared" si="14"/>
        <v>0</v>
      </c>
      <c r="CM22">
        <f t="shared" si="14"/>
        <v>0</v>
      </c>
      <c r="CN22">
        <f t="shared" si="14"/>
        <v>0</v>
      </c>
      <c r="CO22">
        <f t="shared" si="14"/>
        <v>0</v>
      </c>
      <c r="CP22">
        <f t="shared" si="14"/>
        <v>0</v>
      </c>
      <c r="CQ22">
        <f t="shared" si="14"/>
        <v>0</v>
      </c>
      <c r="CR22">
        <f t="shared" si="14"/>
        <v>0</v>
      </c>
      <c r="CS22">
        <f t="shared" si="14"/>
        <v>0</v>
      </c>
      <c r="CT22">
        <f t="shared" si="14"/>
        <v>100.055</v>
      </c>
    </row>
    <row r="23" spans="1:128" ht="12.75">
      <c r="A23" s="163">
        <v>1041</v>
      </c>
      <c r="B23" s="104">
        <v>3.705</v>
      </c>
      <c r="C23" s="23">
        <v>41764</v>
      </c>
      <c r="D23" s="57">
        <v>36651</v>
      </c>
      <c r="E23" s="165">
        <v>0.0675</v>
      </c>
      <c r="F23" s="8"/>
      <c r="G23" s="8"/>
      <c r="H23" s="105"/>
      <c r="I23" s="126">
        <f>IF($C$23=I8,100,0)+IF($D$23=I9,$E$23,0)</f>
        <v>0</v>
      </c>
      <c r="J23">
        <f aca="true" t="shared" si="15" ref="J23:BU23">IF($C$23=J8,100,0)+IF($D$23=J9,$E$23,0)</f>
        <v>0</v>
      </c>
      <c r="K23">
        <f t="shared" si="15"/>
        <v>0</v>
      </c>
      <c r="L23">
        <f t="shared" si="15"/>
        <v>0</v>
      </c>
      <c r="M23">
        <f t="shared" si="15"/>
        <v>0</v>
      </c>
      <c r="N23">
        <f t="shared" si="15"/>
        <v>0</v>
      </c>
      <c r="O23">
        <f t="shared" si="15"/>
        <v>0</v>
      </c>
      <c r="P23">
        <f t="shared" si="15"/>
        <v>0</v>
      </c>
      <c r="Q23">
        <f t="shared" si="15"/>
        <v>0.0675</v>
      </c>
      <c r="R23">
        <f t="shared" si="15"/>
        <v>0</v>
      </c>
      <c r="S23">
        <f t="shared" si="15"/>
        <v>0</v>
      </c>
      <c r="T23">
        <f t="shared" si="15"/>
        <v>0</v>
      </c>
      <c r="U23">
        <f t="shared" si="15"/>
        <v>0</v>
      </c>
      <c r="V23">
        <f t="shared" si="15"/>
        <v>0</v>
      </c>
      <c r="W23">
        <f t="shared" si="15"/>
        <v>0</v>
      </c>
      <c r="X23">
        <f t="shared" si="15"/>
        <v>0</v>
      </c>
      <c r="Y23">
        <f t="shared" si="15"/>
        <v>0</v>
      </c>
      <c r="Z23">
        <f t="shared" si="15"/>
        <v>0</v>
      </c>
      <c r="AA23">
        <f t="shared" si="15"/>
        <v>0</v>
      </c>
      <c r="AB23">
        <f t="shared" si="15"/>
        <v>0</v>
      </c>
      <c r="AC23">
        <f t="shared" si="15"/>
        <v>0</v>
      </c>
      <c r="AD23">
        <f t="shared" si="15"/>
        <v>0</v>
      </c>
      <c r="AE23">
        <f t="shared" si="15"/>
        <v>0</v>
      </c>
      <c r="AF23">
        <f t="shared" si="15"/>
        <v>0.0675</v>
      </c>
      <c r="AG23">
        <f t="shared" si="15"/>
        <v>0</v>
      </c>
      <c r="AH23">
        <f t="shared" si="15"/>
        <v>0</v>
      </c>
      <c r="AI23">
        <f t="shared" si="15"/>
        <v>0</v>
      </c>
      <c r="AJ23">
        <f t="shared" si="15"/>
        <v>0</v>
      </c>
      <c r="AK23">
        <f t="shared" si="15"/>
        <v>0</v>
      </c>
      <c r="AL23">
        <f t="shared" si="15"/>
        <v>0</v>
      </c>
      <c r="AM23">
        <f t="shared" si="15"/>
        <v>0</v>
      </c>
      <c r="AN23">
        <f t="shared" si="15"/>
        <v>0</v>
      </c>
      <c r="AO23">
        <f t="shared" si="15"/>
        <v>0</v>
      </c>
      <c r="AP23">
        <f t="shared" si="15"/>
        <v>0</v>
      </c>
      <c r="AQ23">
        <f t="shared" si="15"/>
        <v>0</v>
      </c>
      <c r="AR23">
        <f t="shared" si="15"/>
        <v>0</v>
      </c>
      <c r="AS23">
        <f t="shared" si="15"/>
        <v>0</v>
      </c>
      <c r="AT23">
        <f t="shared" si="15"/>
        <v>0</v>
      </c>
      <c r="AU23">
        <f t="shared" si="15"/>
        <v>0.0675</v>
      </c>
      <c r="AV23">
        <f t="shared" si="15"/>
        <v>0</v>
      </c>
      <c r="AW23">
        <f t="shared" si="15"/>
        <v>0</v>
      </c>
      <c r="AX23">
        <f t="shared" si="15"/>
        <v>0</v>
      </c>
      <c r="AY23">
        <f t="shared" si="15"/>
        <v>0</v>
      </c>
      <c r="AZ23">
        <f t="shared" si="15"/>
        <v>0</v>
      </c>
      <c r="BA23">
        <f t="shared" si="15"/>
        <v>0</v>
      </c>
      <c r="BB23">
        <f t="shared" si="15"/>
        <v>0</v>
      </c>
      <c r="BC23">
        <f t="shared" si="15"/>
        <v>0</v>
      </c>
      <c r="BD23">
        <f t="shared" si="15"/>
        <v>0</v>
      </c>
      <c r="BE23">
        <f t="shared" si="15"/>
        <v>0</v>
      </c>
      <c r="BF23">
        <f t="shared" si="15"/>
        <v>0</v>
      </c>
      <c r="BG23">
        <f t="shared" si="15"/>
        <v>0</v>
      </c>
      <c r="BH23">
        <f t="shared" si="15"/>
        <v>0</v>
      </c>
      <c r="BI23">
        <f t="shared" si="15"/>
        <v>0</v>
      </c>
      <c r="BJ23">
        <f t="shared" si="15"/>
        <v>0.0675</v>
      </c>
      <c r="BK23">
        <f t="shared" si="15"/>
        <v>0</v>
      </c>
      <c r="BL23">
        <f t="shared" si="15"/>
        <v>0</v>
      </c>
      <c r="BM23">
        <f t="shared" si="15"/>
        <v>0</v>
      </c>
      <c r="BN23">
        <f t="shared" si="15"/>
        <v>0</v>
      </c>
      <c r="BO23">
        <f t="shared" si="15"/>
        <v>0</v>
      </c>
      <c r="BP23">
        <f t="shared" si="15"/>
        <v>0</v>
      </c>
      <c r="BQ23">
        <f t="shared" si="15"/>
        <v>0</v>
      </c>
      <c r="BR23">
        <f t="shared" si="15"/>
        <v>0</v>
      </c>
      <c r="BS23">
        <f t="shared" si="15"/>
        <v>0</v>
      </c>
      <c r="BT23">
        <f t="shared" si="15"/>
        <v>0</v>
      </c>
      <c r="BU23">
        <f t="shared" si="15"/>
        <v>0</v>
      </c>
      <c r="BV23">
        <f aca="true" t="shared" si="16" ref="BV23:DX23">IF($C$23=BV8,100,0)+IF($D$23=BV9,$E$23,0)</f>
        <v>0</v>
      </c>
      <c r="BW23">
        <f t="shared" si="16"/>
        <v>0</v>
      </c>
      <c r="BX23">
        <f t="shared" si="16"/>
        <v>0</v>
      </c>
      <c r="BY23">
        <f t="shared" si="16"/>
        <v>0.0675</v>
      </c>
      <c r="BZ23">
        <f t="shared" si="16"/>
        <v>0</v>
      </c>
      <c r="CA23">
        <f t="shared" si="16"/>
        <v>0</v>
      </c>
      <c r="CB23">
        <f t="shared" si="16"/>
        <v>0</v>
      </c>
      <c r="CC23">
        <f t="shared" si="16"/>
        <v>0</v>
      </c>
      <c r="CD23">
        <f t="shared" si="16"/>
        <v>0</v>
      </c>
      <c r="CE23">
        <f t="shared" si="16"/>
        <v>0</v>
      </c>
      <c r="CF23">
        <f t="shared" si="16"/>
        <v>0</v>
      </c>
      <c r="CG23">
        <f t="shared" si="16"/>
        <v>0</v>
      </c>
      <c r="CH23">
        <f t="shared" si="16"/>
        <v>0</v>
      </c>
      <c r="CI23">
        <f t="shared" si="16"/>
        <v>0</v>
      </c>
      <c r="CJ23">
        <f t="shared" si="16"/>
        <v>0</v>
      </c>
      <c r="CK23">
        <f t="shared" si="16"/>
        <v>0</v>
      </c>
      <c r="CL23">
        <f t="shared" si="16"/>
        <v>0</v>
      </c>
      <c r="CM23">
        <f t="shared" si="16"/>
        <v>0</v>
      </c>
      <c r="CN23">
        <f t="shared" si="16"/>
        <v>0.0675</v>
      </c>
      <c r="CO23">
        <f t="shared" si="16"/>
        <v>0</v>
      </c>
      <c r="CP23">
        <f t="shared" si="16"/>
        <v>0</v>
      </c>
      <c r="CQ23">
        <f t="shared" si="16"/>
        <v>0</v>
      </c>
      <c r="CR23">
        <f t="shared" si="16"/>
        <v>0</v>
      </c>
      <c r="CS23">
        <f t="shared" si="16"/>
        <v>0</v>
      </c>
      <c r="CT23">
        <f t="shared" si="16"/>
        <v>0</v>
      </c>
      <c r="CU23">
        <f t="shared" si="16"/>
        <v>0</v>
      </c>
      <c r="CV23">
        <f t="shared" si="16"/>
        <v>0</v>
      </c>
      <c r="CW23">
        <f t="shared" si="16"/>
        <v>0</v>
      </c>
      <c r="CX23">
        <f t="shared" si="16"/>
        <v>0</v>
      </c>
      <c r="CY23">
        <f t="shared" si="16"/>
        <v>0</v>
      </c>
      <c r="CZ23">
        <f t="shared" si="16"/>
        <v>0</v>
      </c>
      <c r="DA23">
        <f t="shared" si="16"/>
        <v>0</v>
      </c>
      <c r="DB23">
        <f t="shared" si="16"/>
        <v>0</v>
      </c>
      <c r="DC23">
        <f t="shared" si="16"/>
        <v>0.0675</v>
      </c>
      <c r="DD23">
        <f t="shared" si="16"/>
        <v>0</v>
      </c>
      <c r="DE23">
        <f t="shared" si="16"/>
        <v>0</v>
      </c>
      <c r="DF23">
        <f t="shared" si="16"/>
        <v>0</v>
      </c>
      <c r="DG23">
        <f t="shared" si="16"/>
        <v>0</v>
      </c>
      <c r="DH23">
        <f t="shared" si="16"/>
        <v>0</v>
      </c>
      <c r="DI23">
        <f t="shared" si="16"/>
        <v>0</v>
      </c>
      <c r="DJ23">
        <f t="shared" si="16"/>
        <v>0</v>
      </c>
      <c r="DK23">
        <f t="shared" si="16"/>
        <v>0</v>
      </c>
      <c r="DL23">
        <f t="shared" si="16"/>
        <v>0</v>
      </c>
      <c r="DM23">
        <f t="shared" si="16"/>
        <v>0</v>
      </c>
      <c r="DN23">
        <f t="shared" si="16"/>
        <v>0</v>
      </c>
      <c r="DO23">
        <f t="shared" si="16"/>
        <v>0</v>
      </c>
      <c r="DP23">
        <f t="shared" si="16"/>
        <v>0</v>
      </c>
      <c r="DQ23">
        <f t="shared" si="16"/>
        <v>0</v>
      </c>
      <c r="DR23">
        <f t="shared" si="16"/>
        <v>100.0675</v>
      </c>
      <c r="DS23">
        <f t="shared" si="16"/>
        <v>0</v>
      </c>
      <c r="DT23">
        <f t="shared" si="16"/>
        <v>0</v>
      </c>
      <c r="DU23">
        <f t="shared" si="16"/>
        <v>0</v>
      </c>
      <c r="DV23">
        <f t="shared" si="16"/>
        <v>0</v>
      </c>
      <c r="DW23">
        <f t="shared" si="16"/>
        <v>0</v>
      </c>
      <c r="DX23">
        <f t="shared" si="16"/>
        <v>0</v>
      </c>
    </row>
    <row r="24" spans="1:143" ht="12.75">
      <c r="A24" s="163">
        <v>1049</v>
      </c>
      <c r="B24" s="104">
        <v>3.72</v>
      </c>
      <c r="C24" s="23">
        <v>42228</v>
      </c>
      <c r="D24" s="57">
        <v>36750</v>
      </c>
      <c r="E24" s="164">
        <v>0.045</v>
      </c>
      <c r="F24" s="8"/>
      <c r="G24" s="8"/>
      <c r="H24" s="105"/>
      <c r="I24" s="126">
        <f>IF($C$24=I8,100,0)+IF($D$24=I9,$E$24,0)</f>
        <v>0</v>
      </c>
      <c r="J24">
        <f aca="true" t="shared" si="17" ref="J24:BU24">IF($C$24=J8,100,0)+IF($D$24=J9,$E$24,0)</f>
        <v>0</v>
      </c>
      <c r="K24">
        <f t="shared" si="17"/>
        <v>0</v>
      </c>
      <c r="L24">
        <f t="shared" si="17"/>
        <v>0</v>
      </c>
      <c r="M24">
        <f t="shared" si="17"/>
        <v>0</v>
      </c>
      <c r="N24">
        <f t="shared" si="17"/>
        <v>0</v>
      </c>
      <c r="O24">
        <f t="shared" si="17"/>
        <v>0</v>
      </c>
      <c r="P24">
        <f t="shared" si="17"/>
        <v>0</v>
      </c>
      <c r="Q24">
        <f t="shared" si="17"/>
        <v>0</v>
      </c>
      <c r="R24">
        <f t="shared" si="17"/>
        <v>0</v>
      </c>
      <c r="S24">
        <f t="shared" si="17"/>
        <v>0</v>
      </c>
      <c r="T24">
        <f t="shared" si="17"/>
        <v>0.045</v>
      </c>
      <c r="U24">
        <f t="shared" si="17"/>
        <v>0</v>
      </c>
      <c r="V24">
        <f t="shared" si="17"/>
        <v>0</v>
      </c>
      <c r="W24">
        <f t="shared" si="17"/>
        <v>0</v>
      </c>
      <c r="X24">
        <f t="shared" si="17"/>
        <v>0</v>
      </c>
      <c r="Y24">
        <f t="shared" si="17"/>
        <v>0</v>
      </c>
      <c r="Z24">
        <f t="shared" si="17"/>
        <v>0</v>
      </c>
      <c r="AA24">
        <f t="shared" si="17"/>
        <v>0</v>
      </c>
      <c r="AB24">
        <f t="shared" si="17"/>
        <v>0</v>
      </c>
      <c r="AC24">
        <f t="shared" si="17"/>
        <v>0</v>
      </c>
      <c r="AD24">
        <f t="shared" si="17"/>
        <v>0</v>
      </c>
      <c r="AE24">
        <f t="shared" si="17"/>
        <v>0</v>
      </c>
      <c r="AF24">
        <f t="shared" si="17"/>
        <v>0</v>
      </c>
      <c r="AG24">
        <f t="shared" si="17"/>
        <v>0</v>
      </c>
      <c r="AH24">
        <f t="shared" si="17"/>
        <v>0</v>
      </c>
      <c r="AI24">
        <f t="shared" si="17"/>
        <v>0.045</v>
      </c>
      <c r="AJ24">
        <f t="shared" si="17"/>
        <v>0</v>
      </c>
      <c r="AK24">
        <f t="shared" si="17"/>
        <v>0</v>
      </c>
      <c r="AL24">
        <f t="shared" si="17"/>
        <v>0</v>
      </c>
      <c r="AM24">
        <f t="shared" si="17"/>
        <v>0</v>
      </c>
      <c r="AN24">
        <f t="shared" si="17"/>
        <v>0</v>
      </c>
      <c r="AO24">
        <f t="shared" si="17"/>
        <v>0</v>
      </c>
      <c r="AP24">
        <f t="shared" si="17"/>
        <v>0</v>
      </c>
      <c r="AQ24">
        <f t="shared" si="17"/>
        <v>0</v>
      </c>
      <c r="AR24">
        <f t="shared" si="17"/>
        <v>0</v>
      </c>
      <c r="AS24">
        <f t="shared" si="17"/>
        <v>0</v>
      </c>
      <c r="AT24">
        <f t="shared" si="17"/>
        <v>0</v>
      </c>
      <c r="AU24">
        <f t="shared" si="17"/>
        <v>0</v>
      </c>
      <c r="AV24">
        <f t="shared" si="17"/>
        <v>0</v>
      </c>
      <c r="AW24">
        <f t="shared" si="17"/>
        <v>0</v>
      </c>
      <c r="AX24">
        <f t="shared" si="17"/>
        <v>0.045</v>
      </c>
      <c r="AY24">
        <f t="shared" si="17"/>
        <v>0</v>
      </c>
      <c r="AZ24">
        <f t="shared" si="17"/>
        <v>0</v>
      </c>
      <c r="BA24">
        <f t="shared" si="17"/>
        <v>0</v>
      </c>
      <c r="BB24">
        <f t="shared" si="17"/>
        <v>0</v>
      </c>
      <c r="BC24">
        <f t="shared" si="17"/>
        <v>0</v>
      </c>
      <c r="BD24">
        <f t="shared" si="17"/>
        <v>0</v>
      </c>
      <c r="BE24">
        <f t="shared" si="17"/>
        <v>0</v>
      </c>
      <c r="BF24">
        <f t="shared" si="17"/>
        <v>0</v>
      </c>
      <c r="BG24">
        <f t="shared" si="17"/>
        <v>0</v>
      </c>
      <c r="BH24">
        <f t="shared" si="17"/>
        <v>0</v>
      </c>
      <c r="BI24">
        <f t="shared" si="17"/>
        <v>0</v>
      </c>
      <c r="BJ24">
        <f t="shared" si="17"/>
        <v>0</v>
      </c>
      <c r="BK24">
        <f t="shared" si="17"/>
        <v>0</v>
      </c>
      <c r="BL24">
        <f t="shared" si="17"/>
        <v>0</v>
      </c>
      <c r="BM24">
        <f t="shared" si="17"/>
        <v>0.045</v>
      </c>
      <c r="BN24">
        <f t="shared" si="17"/>
        <v>0</v>
      </c>
      <c r="BO24">
        <f t="shared" si="17"/>
        <v>0</v>
      </c>
      <c r="BP24">
        <f t="shared" si="17"/>
        <v>0</v>
      </c>
      <c r="BQ24">
        <f t="shared" si="17"/>
        <v>0</v>
      </c>
      <c r="BR24">
        <f t="shared" si="17"/>
        <v>0</v>
      </c>
      <c r="BS24">
        <f t="shared" si="17"/>
        <v>0</v>
      </c>
      <c r="BT24">
        <f t="shared" si="17"/>
        <v>0</v>
      </c>
      <c r="BU24">
        <f t="shared" si="17"/>
        <v>0</v>
      </c>
      <c r="BV24">
        <f aca="true" t="shared" si="18" ref="BV24:EG24">IF($C$24=BV8,100,0)+IF($D$24=BV9,$E$24,0)</f>
        <v>0</v>
      </c>
      <c r="BW24">
        <f t="shared" si="18"/>
        <v>0</v>
      </c>
      <c r="BX24">
        <f t="shared" si="18"/>
        <v>0</v>
      </c>
      <c r="BY24">
        <f t="shared" si="18"/>
        <v>0</v>
      </c>
      <c r="BZ24">
        <f t="shared" si="18"/>
        <v>0</v>
      </c>
      <c r="CA24">
        <f t="shared" si="18"/>
        <v>0</v>
      </c>
      <c r="CB24">
        <f t="shared" si="18"/>
        <v>0.045</v>
      </c>
      <c r="CC24">
        <f t="shared" si="18"/>
        <v>0</v>
      </c>
      <c r="CD24">
        <f t="shared" si="18"/>
        <v>0</v>
      </c>
      <c r="CE24">
        <f t="shared" si="18"/>
        <v>0</v>
      </c>
      <c r="CF24">
        <f t="shared" si="18"/>
        <v>0</v>
      </c>
      <c r="CG24">
        <f t="shared" si="18"/>
        <v>0</v>
      </c>
      <c r="CH24">
        <f t="shared" si="18"/>
        <v>0</v>
      </c>
      <c r="CI24">
        <f t="shared" si="18"/>
        <v>0</v>
      </c>
      <c r="CJ24">
        <f t="shared" si="18"/>
        <v>0</v>
      </c>
      <c r="CK24">
        <f t="shared" si="18"/>
        <v>0</v>
      </c>
      <c r="CL24">
        <f t="shared" si="18"/>
        <v>0</v>
      </c>
      <c r="CM24">
        <f t="shared" si="18"/>
        <v>0</v>
      </c>
      <c r="CN24">
        <f t="shared" si="18"/>
        <v>0</v>
      </c>
      <c r="CO24">
        <f t="shared" si="18"/>
        <v>0</v>
      </c>
      <c r="CP24">
        <f t="shared" si="18"/>
        <v>0</v>
      </c>
      <c r="CQ24">
        <f t="shared" si="18"/>
        <v>0.045</v>
      </c>
      <c r="CR24">
        <f t="shared" si="18"/>
        <v>0</v>
      </c>
      <c r="CS24">
        <f t="shared" si="18"/>
        <v>0</v>
      </c>
      <c r="CT24">
        <f t="shared" si="18"/>
        <v>0</v>
      </c>
      <c r="CU24">
        <f t="shared" si="18"/>
        <v>0</v>
      </c>
      <c r="CV24">
        <f t="shared" si="18"/>
        <v>0</v>
      </c>
      <c r="CW24">
        <f t="shared" si="18"/>
        <v>0</v>
      </c>
      <c r="CX24">
        <f t="shared" si="18"/>
        <v>0</v>
      </c>
      <c r="CY24">
        <f t="shared" si="18"/>
        <v>0</v>
      </c>
      <c r="CZ24">
        <f t="shared" si="18"/>
        <v>0</v>
      </c>
      <c r="DA24">
        <f t="shared" si="18"/>
        <v>0</v>
      </c>
      <c r="DB24">
        <f t="shared" si="18"/>
        <v>0</v>
      </c>
      <c r="DC24">
        <f t="shared" si="18"/>
        <v>0</v>
      </c>
      <c r="DD24">
        <f t="shared" si="18"/>
        <v>0</v>
      </c>
      <c r="DE24">
        <f t="shared" si="18"/>
        <v>0</v>
      </c>
      <c r="DF24">
        <f t="shared" si="18"/>
        <v>0.045</v>
      </c>
      <c r="DG24">
        <f t="shared" si="18"/>
        <v>0</v>
      </c>
      <c r="DH24">
        <f t="shared" si="18"/>
        <v>0</v>
      </c>
      <c r="DI24">
        <f t="shared" si="18"/>
        <v>0</v>
      </c>
      <c r="DJ24">
        <f t="shared" si="18"/>
        <v>0</v>
      </c>
      <c r="DK24">
        <f t="shared" si="18"/>
        <v>0</v>
      </c>
      <c r="DL24">
        <f t="shared" si="18"/>
        <v>0</v>
      </c>
      <c r="DM24">
        <f t="shared" si="18"/>
        <v>0</v>
      </c>
      <c r="DN24">
        <f t="shared" si="18"/>
        <v>0</v>
      </c>
      <c r="DO24">
        <f t="shared" si="18"/>
        <v>0</v>
      </c>
      <c r="DP24">
        <f t="shared" si="18"/>
        <v>0</v>
      </c>
      <c r="DQ24">
        <f t="shared" si="18"/>
        <v>0</v>
      </c>
      <c r="DR24">
        <f t="shared" si="18"/>
        <v>0</v>
      </c>
      <c r="DS24">
        <f t="shared" si="18"/>
        <v>0</v>
      </c>
      <c r="DT24">
        <f t="shared" si="18"/>
        <v>0</v>
      </c>
      <c r="DU24">
        <f t="shared" si="18"/>
        <v>0.045</v>
      </c>
      <c r="DV24">
        <f t="shared" si="18"/>
        <v>0</v>
      </c>
      <c r="DW24">
        <f t="shared" si="18"/>
        <v>0</v>
      </c>
      <c r="DX24">
        <f t="shared" si="18"/>
        <v>0</v>
      </c>
      <c r="DY24">
        <f t="shared" si="18"/>
        <v>0</v>
      </c>
      <c r="DZ24">
        <f t="shared" si="18"/>
        <v>0</v>
      </c>
      <c r="EA24">
        <f t="shared" si="18"/>
        <v>0</v>
      </c>
      <c r="EB24">
        <f t="shared" si="18"/>
        <v>0</v>
      </c>
      <c r="EC24">
        <f t="shared" si="18"/>
        <v>0</v>
      </c>
      <c r="ED24">
        <f t="shared" si="18"/>
        <v>0</v>
      </c>
      <c r="EE24">
        <f t="shared" si="18"/>
        <v>0</v>
      </c>
      <c r="EF24">
        <f t="shared" si="18"/>
        <v>0</v>
      </c>
      <c r="EG24">
        <f t="shared" si="18"/>
        <v>0</v>
      </c>
      <c r="EH24">
        <f aca="true" t="shared" si="19" ref="EH24:EM24">IF($C$24=EH8,100,0)+IF($D$24=EH9,$E$24,0)</f>
        <v>0</v>
      </c>
      <c r="EI24">
        <f t="shared" si="19"/>
        <v>0</v>
      </c>
      <c r="EJ24">
        <f t="shared" si="19"/>
        <v>100.045</v>
      </c>
      <c r="EK24">
        <f t="shared" si="19"/>
        <v>0</v>
      </c>
      <c r="EL24">
        <f t="shared" si="19"/>
        <v>0</v>
      </c>
      <c r="EM24">
        <f t="shared" si="19"/>
        <v>0</v>
      </c>
    </row>
    <row r="25" spans="1:158" ht="12.75">
      <c r="A25" s="163">
        <v>1050</v>
      </c>
      <c r="B25" s="104">
        <v>3.735</v>
      </c>
      <c r="C25" s="23">
        <v>42563</v>
      </c>
      <c r="D25" s="57">
        <v>36719</v>
      </c>
      <c r="E25" s="164">
        <v>0.03</v>
      </c>
      <c r="F25" s="8"/>
      <c r="G25" s="8"/>
      <c r="H25" s="105"/>
      <c r="I25" s="126">
        <f>IF($C$25=I8,100,0)+IF($D$25=I9,$E$25,0)</f>
        <v>0</v>
      </c>
      <c r="J25">
        <f aca="true" t="shared" si="20" ref="J25:BU25">IF($C$25=J8,100,0)+IF($D$25=J9,$E$25,0)</f>
        <v>0</v>
      </c>
      <c r="K25">
        <f t="shared" si="20"/>
        <v>0</v>
      </c>
      <c r="L25">
        <f t="shared" si="20"/>
        <v>0</v>
      </c>
      <c r="M25">
        <f t="shared" si="20"/>
        <v>0</v>
      </c>
      <c r="N25">
        <f t="shared" si="20"/>
        <v>0</v>
      </c>
      <c r="O25">
        <f t="shared" si="20"/>
        <v>0</v>
      </c>
      <c r="P25">
        <f t="shared" si="20"/>
        <v>0</v>
      </c>
      <c r="Q25">
        <f t="shared" si="20"/>
        <v>0</v>
      </c>
      <c r="R25">
        <f t="shared" si="20"/>
        <v>0</v>
      </c>
      <c r="S25">
        <f t="shared" si="20"/>
        <v>0.03</v>
      </c>
      <c r="T25">
        <f t="shared" si="20"/>
        <v>0</v>
      </c>
      <c r="U25">
        <f t="shared" si="20"/>
        <v>0</v>
      </c>
      <c r="V25">
        <f t="shared" si="20"/>
        <v>0</v>
      </c>
      <c r="W25">
        <f t="shared" si="20"/>
        <v>0</v>
      </c>
      <c r="X25">
        <f t="shared" si="20"/>
        <v>0</v>
      </c>
      <c r="Y25">
        <f t="shared" si="20"/>
        <v>0</v>
      </c>
      <c r="Z25">
        <f t="shared" si="20"/>
        <v>0</v>
      </c>
      <c r="AA25">
        <f t="shared" si="20"/>
        <v>0</v>
      </c>
      <c r="AB25">
        <f t="shared" si="20"/>
        <v>0</v>
      </c>
      <c r="AC25">
        <f t="shared" si="20"/>
        <v>0</v>
      </c>
      <c r="AD25">
        <f t="shared" si="20"/>
        <v>0</v>
      </c>
      <c r="AE25">
        <f t="shared" si="20"/>
        <v>0</v>
      </c>
      <c r="AF25">
        <f t="shared" si="20"/>
        <v>0</v>
      </c>
      <c r="AG25">
        <f t="shared" si="20"/>
        <v>0</v>
      </c>
      <c r="AH25">
        <f t="shared" si="20"/>
        <v>0.03</v>
      </c>
      <c r="AI25">
        <f t="shared" si="20"/>
        <v>0</v>
      </c>
      <c r="AJ25">
        <f t="shared" si="20"/>
        <v>0</v>
      </c>
      <c r="AK25">
        <f t="shared" si="20"/>
        <v>0</v>
      </c>
      <c r="AL25">
        <f t="shared" si="20"/>
        <v>0</v>
      </c>
      <c r="AM25">
        <f t="shared" si="20"/>
        <v>0</v>
      </c>
      <c r="AN25">
        <f t="shared" si="20"/>
        <v>0</v>
      </c>
      <c r="AO25">
        <f t="shared" si="20"/>
        <v>0</v>
      </c>
      <c r="AP25">
        <f t="shared" si="20"/>
        <v>0</v>
      </c>
      <c r="AQ25">
        <f t="shared" si="20"/>
        <v>0</v>
      </c>
      <c r="AR25">
        <f t="shared" si="20"/>
        <v>0</v>
      </c>
      <c r="AS25">
        <f t="shared" si="20"/>
        <v>0</v>
      </c>
      <c r="AT25">
        <f t="shared" si="20"/>
        <v>0</v>
      </c>
      <c r="AU25">
        <f t="shared" si="20"/>
        <v>0</v>
      </c>
      <c r="AV25">
        <f t="shared" si="20"/>
        <v>0</v>
      </c>
      <c r="AW25">
        <f t="shared" si="20"/>
        <v>0.03</v>
      </c>
      <c r="AX25">
        <f t="shared" si="20"/>
        <v>0</v>
      </c>
      <c r="AY25">
        <f t="shared" si="20"/>
        <v>0</v>
      </c>
      <c r="AZ25">
        <f t="shared" si="20"/>
        <v>0</v>
      </c>
      <c r="BA25">
        <f t="shared" si="20"/>
        <v>0</v>
      </c>
      <c r="BB25">
        <f t="shared" si="20"/>
        <v>0</v>
      </c>
      <c r="BC25">
        <f t="shared" si="20"/>
        <v>0</v>
      </c>
      <c r="BD25">
        <f t="shared" si="20"/>
        <v>0</v>
      </c>
      <c r="BE25">
        <f t="shared" si="20"/>
        <v>0</v>
      </c>
      <c r="BF25">
        <f t="shared" si="20"/>
        <v>0</v>
      </c>
      <c r="BG25">
        <f t="shared" si="20"/>
        <v>0</v>
      </c>
      <c r="BH25">
        <f t="shared" si="20"/>
        <v>0</v>
      </c>
      <c r="BI25">
        <f t="shared" si="20"/>
        <v>0</v>
      </c>
      <c r="BJ25">
        <f t="shared" si="20"/>
        <v>0</v>
      </c>
      <c r="BK25">
        <f t="shared" si="20"/>
        <v>0</v>
      </c>
      <c r="BL25">
        <f t="shared" si="20"/>
        <v>0.03</v>
      </c>
      <c r="BM25">
        <f t="shared" si="20"/>
        <v>0</v>
      </c>
      <c r="BN25">
        <f t="shared" si="20"/>
        <v>0</v>
      </c>
      <c r="BO25">
        <f t="shared" si="20"/>
        <v>0</v>
      </c>
      <c r="BP25">
        <f t="shared" si="20"/>
        <v>0</v>
      </c>
      <c r="BQ25">
        <f t="shared" si="20"/>
        <v>0</v>
      </c>
      <c r="BR25">
        <f t="shared" si="20"/>
        <v>0</v>
      </c>
      <c r="BS25">
        <f t="shared" si="20"/>
        <v>0</v>
      </c>
      <c r="BT25">
        <f t="shared" si="20"/>
        <v>0</v>
      </c>
      <c r="BU25">
        <f t="shared" si="20"/>
        <v>0</v>
      </c>
      <c r="BV25">
        <f aca="true" t="shared" si="21" ref="BV25:EG25">IF($C$25=BV8,100,0)+IF($D$25=BV9,$E$25,0)</f>
        <v>0</v>
      </c>
      <c r="BW25">
        <f t="shared" si="21"/>
        <v>0</v>
      </c>
      <c r="BX25">
        <f t="shared" si="21"/>
        <v>0</v>
      </c>
      <c r="BY25">
        <f t="shared" si="21"/>
        <v>0</v>
      </c>
      <c r="BZ25">
        <f t="shared" si="21"/>
        <v>0</v>
      </c>
      <c r="CA25">
        <f t="shared" si="21"/>
        <v>0.03</v>
      </c>
      <c r="CB25">
        <f t="shared" si="21"/>
        <v>0</v>
      </c>
      <c r="CC25">
        <f t="shared" si="21"/>
        <v>0</v>
      </c>
      <c r="CD25">
        <f t="shared" si="21"/>
        <v>0</v>
      </c>
      <c r="CE25">
        <f t="shared" si="21"/>
        <v>0</v>
      </c>
      <c r="CF25">
        <f t="shared" si="21"/>
        <v>0</v>
      </c>
      <c r="CG25">
        <f t="shared" si="21"/>
        <v>0</v>
      </c>
      <c r="CH25">
        <f t="shared" si="21"/>
        <v>0</v>
      </c>
      <c r="CI25">
        <f t="shared" si="21"/>
        <v>0</v>
      </c>
      <c r="CJ25">
        <f t="shared" si="21"/>
        <v>0</v>
      </c>
      <c r="CK25">
        <f t="shared" si="21"/>
        <v>0</v>
      </c>
      <c r="CL25">
        <f t="shared" si="21"/>
        <v>0</v>
      </c>
      <c r="CM25">
        <f t="shared" si="21"/>
        <v>0</v>
      </c>
      <c r="CN25">
        <f t="shared" si="21"/>
        <v>0</v>
      </c>
      <c r="CO25">
        <f t="shared" si="21"/>
        <v>0</v>
      </c>
      <c r="CP25">
        <f t="shared" si="21"/>
        <v>0.03</v>
      </c>
      <c r="CQ25">
        <f t="shared" si="21"/>
        <v>0</v>
      </c>
      <c r="CR25">
        <f t="shared" si="21"/>
        <v>0</v>
      </c>
      <c r="CS25">
        <f t="shared" si="21"/>
        <v>0</v>
      </c>
      <c r="CT25">
        <f t="shared" si="21"/>
        <v>0</v>
      </c>
      <c r="CU25">
        <f t="shared" si="21"/>
        <v>0</v>
      </c>
      <c r="CV25">
        <f t="shared" si="21"/>
        <v>0</v>
      </c>
      <c r="CW25">
        <f t="shared" si="21"/>
        <v>0</v>
      </c>
      <c r="CX25">
        <f t="shared" si="21"/>
        <v>0</v>
      </c>
      <c r="CY25">
        <f t="shared" si="21"/>
        <v>0</v>
      </c>
      <c r="CZ25">
        <f t="shared" si="21"/>
        <v>0</v>
      </c>
      <c r="DA25">
        <f t="shared" si="21"/>
        <v>0</v>
      </c>
      <c r="DB25">
        <f t="shared" si="21"/>
        <v>0</v>
      </c>
      <c r="DC25">
        <f t="shared" si="21"/>
        <v>0</v>
      </c>
      <c r="DD25">
        <f t="shared" si="21"/>
        <v>0</v>
      </c>
      <c r="DE25">
        <f t="shared" si="21"/>
        <v>0.03</v>
      </c>
      <c r="DF25">
        <f t="shared" si="21"/>
        <v>0</v>
      </c>
      <c r="DG25">
        <f t="shared" si="21"/>
        <v>0</v>
      </c>
      <c r="DH25">
        <f t="shared" si="21"/>
        <v>0</v>
      </c>
      <c r="DI25">
        <f t="shared" si="21"/>
        <v>0</v>
      </c>
      <c r="DJ25">
        <f t="shared" si="21"/>
        <v>0</v>
      </c>
      <c r="DK25">
        <f t="shared" si="21"/>
        <v>0</v>
      </c>
      <c r="DL25">
        <f t="shared" si="21"/>
        <v>0</v>
      </c>
      <c r="DM25">
        <f t="shared" si="21"/>
        <v>0</v>
      </c>
      <c r="DN25">
        <f t="shared" si="21"/>
        <v>0</v>
      </c>
      <c r="DO25">
        <f t="shared" si="21"/>
        <v>0</v>
      </c>
      <c r="DP25">
        <f t="shared" si="21"/>
        <v>0</v>
      </c>
      <c r="DQ25">
        <f t="shared" si="21"/>
        <v>0</v>
      </c>
      <c r="DR25">
        <f t="shared" si="21"/>
        <v>0</v>
      </c>
      <c r="DS25">
        <f t="shared" si="21"/>
        <v>0</v>
      </c>
      <c r="DT25">
        <f t="shared" si="21"/>
        <v>0.03</v>
      </c>
      <c r="DU25">
        <f t="shared" si="21"/>
        <v>0</v>
      </c>
      <c r="DV25">
        <f t="shared" si="21"/>
        <v>0</v>
      </c>
      <c r="DW25">
        <f t="shared" si="21"/>
        <v>0</v>
      </c>
      <c r="DX25">
        <f t="shared" si="21"/>
        <v>0</v>
      </c>
      <c r="DY25">
        <f t="shared" si="21"/>
        <v>0</v>
      </c>
      <c r="DZ25">
        <f t="shared" si="21"/>
        <v>0</v>
      </c>
      <c r="EA25">
        <f t="shared" si="21"/>
        <v>0</v>
      </c>
      <c r="EB25">
        <f t="shared" si="21"/>
        <v>0</v>
      </c>
      <c r="EC25">
        <f t="shared" si="21"/>
        <v>0</v>
      </c>
      <c r="ED25">
        <f t="shared" si="21"/>
        <v>0</v>
      </c>
      <c r="EE25">
        <f t="shared" si="21"/>
        <v>0</v>
      </c>
      <c r="EF25">
        <f t="shared" si="21"/>
        <v>0</v>
      </c>
      <c r="EG25">
        <f t="shared" si="21"/>
        <v>0</v>
      </c>
      <c r="EH25">
        <f aca="true" t="shared" si="22" ref="EH25:FB25">IF($C$25=EH8,100,0)+IF($D$25=EH9,$E$25,0)</f>
        <v>0</v>
      </c>
      <c r="EI25">
        <f t="shared" si="22"/>
        <v>0.03</v>
      </c>
      <c r="EJ25">
        <f t="shared" si="22"/>
        <v>0</v>
      </c>
      <c r="EK25">
        <f t="shared" si="22"/>
        <v>0</v>
      </c>
      <c r="EL25">
        <f t="shared" si="22"/>
        <v>0</v>
      </c>
      <c r="EM25">
        <f t="shared" si="22"/>
        <v>0</v>
      </c>
      <c r="EN25">
        <f t="shared" si="22"/>
        <v>0</v>
      </c>
      <c r="EO25">
        <f t="shared" si="22"/>
        <v>0</v>
      </c>
      <c r="EP25">
        <f t="shared" si="22"/>
        <v>0</v>
      </c>
      <c r="EQ25">
        <f t="shared" si="22"/>
        <v>0</v>
      </c>
      <c r="ER25">
        <f t="shared" si="22"/>
        <v>0</v>
      </c>
      <c r="ES25">
        <f t="shared" si="22"/>
        <v>0</v>
      </c>
      <c r="ET25">
        <f t="shared" si="22"/>
        <v>0</v>
      </c>
      <c r="EU25">
        <f t="shared" si="22"/>
        <v>0</v>
      </c>
      <c r="EV25">
        <f t="shared" si="22"/>
        <v>0</v>
      </c>
      <c r="EW25">
        <f t="shared" si="22"/>
        <v>0</v>
      </c>
      <c r="EX25">
        <f t="shared" si="22"/>
        <v>100.03</v>
      </c>
      <c r="EY25">
        <f t="shared" si="22"/>
        <v>0</v>
      </c>
      <c r="EZ25">
        <f t="shared" si="22"/>
        <v>0</v>
      </c>
      <c r="FA25">
        <f t="shared" si="22"/>
        <v>0</v>
      </c>
      <c r="FB25">
        <f t="shared" si="22"/>
        <v>0</v>
      </c>
    </row>
    <row r="26" spans="1:218" ht="13.5" thickBot="1">
      <c r="A26" s="166">
        <v>1047</v>
      </c>
      <c r="B26" s="167">
        <v>3.76</v>
      </c>
      <c r="C26" s="94">
        <v>44112</v>
      </c>
      <c r="D26" s="168">
        <v>36807</v>
      </c>
      <c r="E26" s="169">
        <v>0.05</v>
      </c>
      <c r="F26" s="8"/>
      <c r="G26" s="8"/>
      <c r="H26" s="105"/>
      <c r="I26" s="126">
        <f>IF($C$26=I8,100,0)+IF($D$26=I9,$E$26,0)</f>
        <v>0</v>
      </c>
      <c r="J26">
        <f aca="true" t="shared" si="23" ref="J26:BU26">IF($C$26=J8,100,0)+IF($D$26=J9,$E$26,0)</f>
        <v>0</v>
      </c>
      <c r="K26">
        <f t="shared" si="23"/>
        <v>0</v>
      </c>
      <c r="L26">
        <f t="shared" si="23"/>
        <v>0</v>
      </c>
      <c r="M26">
        <f t="shared" si="23"/>
        <v>0</v>
      </c>
      <c r="N26">
        <f t="shared" si="23"/>
        <v>0</v>
      </c>
      <c r="O26">
        <f t="shared" si="23"/>
        <v>0</v>
      </c>
      <c r="P26">
        <f t="shared" si="23"/>
        <v>0</v>
      </c>
      <c r="Q26">
        <f t="shared" si="23"/>
        <v>0</v>
      </c>
      <c r="R26">
        <f t="shared" si="23"/>
        <v>0</v>
      </c>
      <c r="S26">
        <f t="shared" si="23"/>
        <v>0</v>
      </c>
      <c r="T26">
        <f t="shared" si="23"/>
        <v>0</v>
      </c>
      <c r="U26">
        <f t="shared" si="23"/>
        <v>0</v>
      </c>
      <c r="V26">
        <f t="shared" si="23"/>
        <v>0</v>
      </c>
      <c r="W26">
        <f t="shared" si="23"/>
        <v>0.05</v>
      </c>
      <c r="X26">
        <f t="shared" si="23"/>
        <v>0</v>
      </c>
      <c r="Y26">
        <f t="shared" si="23"/>
        <v>0</v>
      </c>
      <c r="Z26">
        <f t="shared" si="23"/>
        <v>0</v>
      </c>
      <c r="AA26">
        <f t="shared" si="23"/>
        <v>0</v>
      </c>
      <c r="AB26">
        <f t="shared" si="23"/>
        <v>0</v>
      </c>
      <c r="AC26">
        <f t="shared" si="23"/>
        <v>0</v>
      </c>
      <c r="AD26">
        <f t="shared" si="23"/>
        <v>0</v>
      </c>
      <c r="AE26">
        <f t="shared" si="23"/>
        <v>0</v>
      </c>
      <c r="AF26">
        <f t="shared" si="23"/>
        <v>0</v>
      </c>
      <c r="AG26">
        <f t="shared" si="23"/>
        <v>0</v>
      </c>
      <c r="AH26">
        <f t="shared" si="23"/>
        <v>0</v>
      </c>
      <c r="AI26">
        <f t="shared" si="23"/>
        <v>0</v>
      </c>
      <c r="AJ26">
        <f t="shared" si="23"/>
        <v>0</v>
      </c>
      <c r="AK26">
        <f t="shared" si="23"/>
        <v>0</v>
      </c>
      <c r="AL26">
        <f t="shared" si="23"/>
        <v>0.05</v>
      </c>
      <c r="AM26">
        <f t="shared" si="23"/>
        <v>0</v>
      </c>
      <c r="AN26">
        <f t="shared" si="23"/>
        <v>0</v>
      </c>
      <c r="AO26">
        <f t="shared" si="23"/>
        <v>0</v>
      </c>
      <c r="AP26">
        <f t="shared" si="23"/>
        <v>0</v>
      </c>
      <c r="AQ26">
        <f t="shared" si="23"/>
        <v>0</v>
      </c>
      <c r="AR26">
        <f t="shared" si="23"/>
        <v>0</v>
      </c>
      <c r="AS26">
        <f t="shared" si="23"/>
        <v>0</v>
      </c>
      <c r="AT26">
        <f t="shared" si="23"/>
        <v>0</v>
      </c>
      <c r="AU26">
        <f t="shared" si="23"/>
        <v>0</v>
      </c>
      <c r="AV26">
        <f t="shared" si="23"/>
        <v>0</v>
      </c>
      <c r="AW26">
        <f t="shared" si="23"/>
        <v>0</v>
      </c>
      <c r="AX26">
        <f t="shared" si="23"/>
        <v>0</v>
      </c>
      <c r="AY26">
        <f t="shared" si="23"/>
        <v>0</v>
      </c>
      <c r="AZ26">
        <f t="shared" si="23"/>
        <v>0</v>
      </c>
      <c r="BA26">
        <f t="shared" si="23"/>
        <v>0.05</v>
      </c>
      <c r="BB26">
        <f t="shared" si="23"/>
        <v>0</v>
      </c>
      <c r="BC26">
        <f t="shared" si="23"/>
        <v>0</v>
      </c>
      <c r="BD26">
        <f t="shared" si="23"/>
        <v>0</v>
      </c>
      <c r="BE26">
        <f t="shared" si="23"/>
        <v>0</v>
      </c>
      <c r="BF26">
        <f t="shared" si="23"/>
        <v>0</v>
      </c>
      <c r="BG26">
        <f t="shared" si="23"/>
        <v>0</v>
      </c>
      <c r="BH26">
        <f t="shared" si="23"/>
        <v>0</v>
      </c>
      <c r="BI26">
        <f t="shared" si="23"/>
        <v>0</v>
      </c>
      <c r="BJ26">
        <f t="shared" si="23"/>
        <v>0</v>
      </c>
      <c r="BK26">
        <f t="shared" si="23"/>
        <v>0</v>
      </c>
      <c r="BL26">
        <f t="shared" si="23"/>
        <v>0</v>
      </c>
      <c r="BM26">
        <f t="shared" si="23"/>
        <v>0</v>
      </c>
      <c r="BN26">
        <f t="shared" si="23"/>
        <v>0</v>
      </c>
      <c r="BO26">
        <f t="shared" si="23"/>
        <v>0</v>
      </c>
      <c r="BP26">
        <f t="shared" si="23"/>
        <v>0.05</v>
      </c>
      <c r="BQ26">
        <f t="shared" si="23"/>
        <v>0</v>
      </c>
      <c r="BR26">
        <f t="shared" si="23"/>
        <v>0</v>
      </c>
      <c r="BS26">
        <f t="shared" si="23"/>
        <v>0</v>
      </c>
      <c r="BT26">
        <f t="shared" si="23"/>
        <v>0</v>
      </c>
      <c r="BU26">
        <f t="shared" si="23"/>
        <v>0</v>
      </c>
      <c r="BV26">
        <f aca="true" t="shared" si="24" ref="BV26:EG26">IF($C$26=BV8,100,0)+IF($D$26=BV9,$E$26,0)</f>
        <v>0</v>
      </c>
      <c r="BW26">
        <f t="shared" si="24"/>
        <v>0</v>
      </c>
      <c r="BX26">
        <f t="shared" si="24"/>
        <v>0</v>
      </c>
      <c r="BY26">
        <f t="shared" si="24"/>
        <v>0</v>
      </c>
      <c r="BZ26">
        <f t="shared" si="24"/>
        <v>0</v>
      </c>
      <c r="CA26">
        <f t="shared" si="24"/>
        <v>0</v>
      </c>
      <c r="CB26">
        <f t="shared" si="24"/>
        <v>0</v>
      </c>
      <c r="CC26">
        <f t="shared" si="24"/>
        <v>0</v>
      </c>
      <c r="CD26">
        <f t="shared" si="24"/>
        <v>0</v>
      </c>
      <c r="CE26">
        <f t="shared" si="24"/>
        <v>0.05</v>
      </c>
      <c r="CF26">
        <f t="shared" si="24"/>
        <v>0</v>
      </c>
      <c r="CG26">
        <f t="shared" si="24"/>
        <v>0</v>
      </c>
      <c r="CH26">
        <f t="shared" si="24"/>
        <v>0</v>
      </c>
      <c r="CI26">
        <f t="shared" si="24"/>
        <v>0</v>
      </c>
      <c r="CJ26">
        <f t="shared" si="24"/>
        <v>0</v>
      </c>
      <c r="CK26">
        <f t="shared" si="24"/>
        <v>0</v>
      </c>
      <c r="CL26">
        <f t="shared" si="24"/>
        <v>0</v>
      </c>
      <c r="CM26">
        <f t="shared" si="24"/>
        <v>0</v>
      </c>
      <c r="CN26">
        <f t="shared" si="24"/>
        <v>0</v>
      </c>
      <c r="CO26">
        <f t="shared" si="24"/>
        <v>0</v>
      </c>
      <c r="CP26">
        <f t="shared" si="24"/>
        <v>0</v>
      </c>
      <c r="CQ26">
        <f t="shared" si="24"/>
        <v>0</v>
      </c>
      <c r="CR26">
        <f t="shared" si="24"/>
        <v>0</v>
      </c>
      <c r="CS26">
        <f t="shared" si="24"/>
        <v>0</v>
      </c>
      <c r="CT26">
        <f t="shared" si="24"/>
        <v>0.05</v>
      </c>
      <c r="CU26">
        <f t="shared" si="24"/>
        <v>0</v>
      </c>
      <c r="CV26">
        <f t="shared" si="24"/>
        <v>0</v>
      </c>
      <c r="CW26">
        <f t="shared" si="24"/>
        <v>0</v>
      </c>
      <c r="CX26">
        <f t="shared" si="24"/>
        <v>0</v>
      </c>
      <c r="CY26">
        <f t="shared" si="24"/>
        <v>0</v>
      </c>
      <c r="CZ26">
        <f t="shared" si="24"/>
        <v>0</v>
      </c>
      <c r="DA26">
        <f t="shared" si="24"/>
        <v>0</v>
      </c>
      <c r="DB26">
        <f t="shared" si="24"/>
        <v>0</v>
      </c>
      <c r="DC26">
        <f t="shared" si="24"/>
        <v>0</v>
      </c>
      <c r="DD26">
        <f t="shared" si="24"/>
        <v>0</v>
      </c>
      <c r="DE26">
        <f t="shared" si="24"/>
        <v>0</v>
      </c>
      <c r="DF26">
        <f t="shared" si="24"/>
        <v>0</v>
      </c>
      <c r="DG26">
        <f t="shared" si="24"/>
        <v>0</v>
      </c>
      <c r="DH26">
        <f t="shared" si="24"/>
        <v>0</v>
      </c>
      <c r="DI26">
        <f t="shared" si="24"/>
        <v>0.05</v>
      </c>
      <c r="DJ26">
        <f t="shared" si="24"/>
        <v>0</v>
      </c>
      <c r="DK26">
        <f t="shared" si="24"/>
        <v>0</v>
      </c>
      <c r="DL26">
        <f t="shared" si="24"/>
        <v>0</v>
      </c>
      <c r="DM26">
        <f t="shared" si="24"/>
        <v>0</v>
      </c>
      <c r="DN26">
        <f t="shared" si="24"/>
        <v>0</v>
      </c>
      <c r="DO26">
        <f t="shared" si="24"/>
        <v>0</v>
      </c>
      <c r="DP26">
        <f t="shared" si="24"/>
        <v>0</v>
      </c>
      <c r="DQ26">
        <f t="shared" si="24"/>
        <v>0</v>
      </c>
      <c r="DR26">
        <f t="shared" si="24"/>
        <v>0</v>
      </c>
      <c r="DS26">
        <f t="shared" si="24"/>
        <v>0</v>
      </c>
      <c r="DT26">
        <f t="shared" si="24"/>
        <v>0</v>
      </c>
      <c r="DU26">
        <f t="shared" si="24"/>
        <v>0</v>
      </c>
      <c r="DV26">
        <f t="shared" si="24"/>
        <v>0</v>
      </c>
      <c r="DW26">
        <f t="shared" si="24"/>
        <v>0</v>
      </c>
      <c r="DX26">
        <f t="shared" si="24"/>
        <v>0.05</v>
      </c>
      <c r="DY26">
        <f t="shared" si="24"/>
        <v>0</v>
      </c>
      <c r="DZ26">
        <f t="shared" si="24"/>
        <v>0</v>
      </c>
      <c r="EA26">
        <f t="shared" si="24"/>
        <v>0</v>
      </c>
      <c r="EB26">
        <f t="shared" si="24"/>
        <v>0</v>
      </c>
      <c r="EC26">
        <f t="shared" si="24"/>
        <v>0</v>
      </c>
      <c r="ED26">
        <f t="shared" si="24"/>
        <v>0</v>
      </c>
      <c r="EE26">
        <f t="shared" si="24"/>
        <v>0</v>
      </c>
      <c r="EF26">
        <f t="shared" si="24"/>
        <v>0</v>
      </c>
      <c r="EG26">
        <f t="shared" si="24"/>
        <v>0</v>
      </c>
      <c r="EH26">
        <f aca="true" t="shared" si="25" ref="EH26:GS26">IF($C$26=EH8,100,0)+IF($D$26=EH9,$E$26,0)</f>
        <v>0</v>
      </c>
      <c r="EI26">
        <f t="shared" si="25"/>
        <v>0</v>
      </c>
      <c r="EJ26">
        <f t="shared" si="25"/>
        <v>0</v>
      </c>
      <c r="EK26">
        <f t="shared" si="25"/>
        <v>0</v>
      </c>
      <c r="EL26">
        <f t="shared" si="25"/>
        <v>0</v>
      </c>
      <c r="EM26">
        <f t="shared" si="25"/>
        <v>0.05</v>
      </c>
      <c r="EN26">
        <f t="shared" si="25"/>
        <v>0</v>
      </c>
      <c r="EO26">
        <f t="shared" si="25"/>
        <v>0</v>
      </c>
      <c r="EP26">
        <f t="shared" si="25"/>
        <v>0</v>
      </c>
      <c r="EQ26">
        <f t="shared" si="25"/>
        <v>0</v>
      </c>
      <c r="ER26">
        <f t="shared" si="25"/>
        <v>0</v>
      </c>
      <c r="ES26">
        <f t="shared" si="25"/>
        <v>0</v>
      </c>
      <c r="ET26">
        <f t="shared" si="25"/>
        <v>0</v>
      </c>
      <c r="EU26">
        <f t="shared" si="25"/>
        <v>0</v>
      </c>
      <c r="EV26">
        <f t="shared" si="25"/>
        <v>0</v>
      </c>
      <c r="EW26">
        <f t="shared" si="25"/>
        <v>0</v>
      </c>
      <c r="EX26">
        <f t="shared" si="25"/>
        <v>0</v>
      </c>
      <c r="EY26">
        <f t="shared" si="25"/>
        <v>0</v>
      </c>
      <c r="EZ26">
        <f t="shared" si="25"/>
        <v>0</v>
      </c>
      <c r="FA26">
        <f t="shared" si="25"/>
        <v>0</v>
      </c>
      <c r="FB26">
        <f t="shared" si="25"/>
        <v>0.05</v>
      </c>
      <c r="FC26">
        <f t="shared" si="25"/>
        <v>0</v>
      </c>
      <c r="FD26">
        <f t="shared" si="25"/>
        <v>0</v>
      </c>
      <c r="FE26">
        <f t="shared" si="25"/>
        <v>0</v>
      </c>
      <c r="FF26">
        <f t="shared" si="25"/>
        <v>0</v>
      </c>
      <c r="FG26">
        <f t="shared" si="25"/>
        <v>0</v>
      </c>
      <c r="FH26">
        <f t="shared" si="25"/>
        <v>0</v>
      </c>
      <c r="FI26">
        <f t="shared" si="25"/>
        <v>0</v>
      </c>
      <c r="FJ26">
        <f t="shared" si="25"/>
        <v>0</v>
      </c>
      <c r="FK26">
        <f t="shared" si="25"/>
        <v>0</v>
      </c>
      <c r="FL26">
        <f t="shared" si="25"/>
        <v>0</v>
      </c>
      <c r="FM26">
        <f t="shared" si="25"/>
        <v>0</v>
      </c>
      <c r="FN26">
        <f t="shared" si="25"/>
        <v>0</v>
      </c>
      <c r="FO26">
        <f t="shared" si="25"/>
        <v>0</v>
      </c>
      <c r="FP26">
        <f t="shared" si="25"/>
        <v>0</v>
      </c>
      <c r="FQ26">
        <f t="shared" si="25"/>
        <v>0.05</v>
      </c>
      <c r="FR26">
        <f t="shared" si="25"/>
        <v>0</v>
      </c>
      <c r="FS26">
        <f t="shared" si="25"/>
        <v>0</v>
      </c>
      <c r="FT26">
        <f t="shared" si="25"/>
        <v>0</v>
      </c>
      <c r="FU26">
        <f t="shared" si="25"/>
        <v>0</v>
      </c>
      <c r="FV26">
        <f t="shared" si="25"/>
        <v>0</v>
      </c>
      <c r="FW26">
        <f t="shared" si="25"/>
        <v>0</v>
      </c>
      <c r="FX26">
        <f t="shared" si="25"/>
        <v>0</v>
      </c>
      <c r="FY26">
        <f t="shared" si="25"/>
        <v>0</v>
      </c>
      <c r="FZ26">
        <f t="shared" si="25"/>
        <v>0</v>
      </c>
      <c r="GA26">
        <f t="shared" si="25"/>
        <v>0</v>
      </c>
      <c r="GB26">
        <f t="shared" si="25"/>
        <v>0</v>
      </c>
      <c r="GC26">
        <f t="shared" si="25"/>
        <v>0</v>
      </c>
      <c r="GD26">
        <f t="shared" si="25"/>
        <v>0</v>
      </c>
      <c r="GE26">
        <f t="shared" si="25"/>
        <v>0</v>
      </c>
      <c r="GF26">
        <f t="shared" si="25"/>
        <v>0.05</v>
      </c>
      <c r="GG26">
        <f t="shared" si="25"/>
        <v>0</v>
      </c>
      <c r="GH26">
        <f t="shared" si="25"/>
        <v>0</v>
      </c>
      <c r="GI26">
        <f t="shared" si="25"/>
        <v>0</v>
      </c>
      <c r="GJ26">
        <f t="shared" si="25"/>
        <v>0</v>
      </c>
      <c r="GK26">
        <f t="shared" si="25"/>
        <v>0</v>
      </c>
      <c r="GL26">
        <f t="shared" si="25"/>
        <v>0</v>
      </c>
      <c r="GM26">
        <f t="shared" si="25"/>
        <v>0</v>
      </c>
      <c r="GN26">
        <f t="shared" si="25"/>
        <v>0</v>
      </c>
      <c r="GO26">
        <f t="shared" si="25"/>
        <v>0</v>
      </c>
      <c r="GP26">
        <f t="shared" si="25"/>
        <v>0</v>
      </c>
      <c r="GQ26">
        <f t="shared" si="25"/>
        <v>0</v>
      </c>
      <c r="GR26">
        <f t="shared" si="25"/>
        <v>0</v>
      </c>
      <c r="GS26">
        <f t="shared" si="25"/>
        <v>0</v>
      </c>
      <c r="GT26">
        <f aca="true" t="shared" si="26" ref="GT26:HJ26">IF($C$26=GT8,100,0)+IF($D$26=GT9,$E$26,0)</f>
        <v>0</v>
      </c>
      <c r="GU26">
        <f t="shared" si="26"/>
        <v>0.05</v>
      </c>
      <c r="GV26">
        <f t="shared" si="26"/>
        <v>0</v>
      </c>
      <c r="GW26">
        <f t="shared" si="26"/>
        <v>0</v>
      </c>
      <c r="GX26">
        <f t="shared" si="26"/>
        <v>0</v>
      </c>
      <c r="GY26">
        <f t="shared" si="26"/>
        <v>0</v>
      </c>
      <c r="GZ26">
        <f t="shared" si="26"/>
        <v>0</v>
      </c>
      <c r="HA26">
        <f t="shared" si="26"/>
        <v>0</v>
      </c>
      <c r="HB26">
        <f t="shared" si="26"/>
        <v>0</v>
      </c>
      <c r="HC26">
        <f t="shared" si="26"/>
        <v>0</v>
      </c>
      <c r="HD26">
        <f t="shared" si="26"/>
        <v>0</v>
      </c>
      <c r="HE26">
        <f t="shared" si="26"/>
        <v>0</v>
      </c>
      <c r="HF26">
        <f t="shared" si="26"/>
        <v>0</v>
      </c>
      <c r="HG26">
        <f t="shared" si="26"/>
        <v>0</v>
      </c>
      <c r="HH26">
        <f t="shared" si="26"/>
        <v>0</v>
      </c>
      <c r="HI26">
        <f t="shared" si="26"/>
        <v>0</v>
      </c>
      <c r="HJ26">
        <f t="shared" si="26"/>
        <v>100.05</v>
      </c>
    </row>
    <row r="27" spans="7:218" ht="12.75">
      <c r="G27" s="120" t="s">
        <v>48</v>
      </c>
      <c r="H27" s="121"/>
      <c r="I27">
        <f>YEARFRAC($D$2,I8,$D$4)</f>
        <v>0.08333333333333333</v>
      </c>
      <c r="J27">
        <f>YEARFRAC($D$2,J8,$D$4)</f>
        <v>0.1638888888888889</v>
      </c>
      <c r="K27">
        <f>YEARFRAC($D$2,K8,$D$4)</f>
        <v>0.2222222222222222</v>
      </c>
      <c r="L27">
        <f>YEARFRAC($D$2,L8,$D$4)</f>
        <v>0.24722222222222223</v>
      </c>
      <c r="M27">
        <f>YEARFRAC($D$2,M8,$D$4)</f>
        <v>0.38055555555555554</v>
      </c>
      <c r="N27">
        <f>YEARFRAC($D$2,N8,$D$4)</f>
        <v>0.49722222222222223</v>
      </c>
      <c r="O27">
        <f>YEARFRAC($D$2,O8,$D$4)</f>
        <v>0.5111111111111111</v>
      </c>
      <c r="P27">
        <f>YEARFRAC($D$2,P8,$D$4)</f>
        <v>0.6083333333333333</v>
      </c>
      <c r="Q27">
        <f>YEARFRAC($D$2,Q8,$D$4)</f>
        <v>0.65</v>
      </c>
      <c r="R27">
        <f>YEARFRAC($D$2,R8,$D$4)</f>
        <v>0.7416666666666667</v>
      </c>
      <c r="S27">
        <f>YEARFRAC($D$2,S8,$D$4)</f>
        <v>0.8361111111111111</v>
      </c>
      <c r="T27">
        <f>YEARFRAC($D$2,T8,$D$4)</f>
        <v>0.9194444444444444</v>
      </c>
      <c r="U27">
        <f>YEARFRAC($D$2,U8,$D$4)</f>
        <v>0.9277777777777778</v>
      </c>
      <c r="V27">
        <f>YEARFRAC($D$2,V8,$D$4)</f>
        <v>0.9861111111111112</v>
      </c>
      <c r="W27">
        <f>YEARFRAC($D$2,W8,$D$4)</f>
        <v>1.075</v>
      </c>
      <c r="X27">
        <f>YEARFRAC($D$2,X8,$D$4)</f>
        <v>1.0833333333333333</v>
      </c>
      <c r="Y27">
        <f>YEARFRAC($D$2,Y8,$D$4)</f>
        <v>1.163888888888889</v>
      </c>
      <c r="Z27">
        <f>YEARFRAC($D$2,Z8,$D$4)</f>
        <v>1.2222222222222223</v>
      </c>
      <c r="AA27">
        <f>YEARFRAC($D$2,AA8,$D$4)</f>
        <v>1.2472222222222222</v>
      </c>
      <c r="AB27">
        <f>YEARFRAC($D$2,AB8,$D$4)</f>
        <v>1.3805555555555555</v>
      </c>
      <c r="AC27">
        <f>YEARFRAC($D$2,AC8,$D$4)</f>
        <v>1.4972222222222222</v>
      </c>
      <c r="AD27">
        <f>YEARFRAC($D$2,AD8,$D$4)</f>
        <v>1.511111111111111</v>
      </c>
      <c r="AE27">
        <f>YEARFRAC($D$2,AE8,$D$4)</f>
        <v>1.6083333333333334</v>
      </c>
      <c r="AF27">
        <f>YEARFRAC($D$2,AF8,$D$4)</f>
        <v>1.65</v>
      </c>
      <c r="AG27">
        <f>YEARFRAC($D$2,AG8,$D$4)</f>
        <v>1.7416666666666667</v>
      </c>
      <c r="AH27">
        <f>YEARFRAC($D$2,AH8,$D$4)</f>
        <v>1.836111111111111</v>
      </c>
      <c r="AI27">
        <f>YEARFRAC($D$2,AI8,$D$4)</f>
        <v>1.9194444444444445</v>
      </c>
      <c r="AJ27">
        <f>YEARFRAC($D$2,AJ8,$D$4)</f>
        <v>1.9277777777777778</v>
      </c>
      <c r="AK27">
        <f>YEARFRAC($D$2,AK8,$D$4)</f>
        <v>1.9861111111111112</v>
      </c>
      <c r="AL27">
        <f>YEARFRAC($D$2,AL8,$D$4)</f>
        <v>2.075</v>
      </c>
      <c r="AM27">
        <f>YEARFRAC($D$2,AM8,$D$4)</f>
        <v>2.0833333333333335</v>
      </c>
      <c r="AN27">
        <f>YEARFRAC($D$2,AN8,$D$4)</f>
        <v>2.1638888888888888</v>
      </c>
      <c r="AO27">
        <f>YEARFRAC($D$2,AO8,$D$4)</f>
        <v>2.2222222222222223</v>
      </c>
      <c r="AP27">
        <f>YEARFRAC($D$2,AP8,$D$4)</f>
        <v>2.2472222222222222</v>
      </c>
      <c r="AQ27">
        <f>YEARFRAC($D$2,AQ8,$D$4)</f>
        <v>2.3805555555555555</v>
      </c>
      <c r="AR27">
        <f>YEARFRAC($D$2,AR8,$D$4)</f>
        <v>2.4972222222222222</v>
      </c>
      <c r="AS27">
        <f>YEARFRAC($D$2,AS8,$D$4)</f>
        <v>2.511111111111111</v>
      </c>
      <c r="AT27">
        <f>YEARFRAC($D$2,AT8,$D$4)</f>
        <v>2.6083333333333334</v>
      </c>
      <c r="AU27">
        <f>YEARFRAC($D$2,AU8,$D$4)</f>
        <v>2.65</v>
      </c>
      <c r="AV27">
        <f>YEARFRAC($D$2,AV8,$D$4)</f>
        <v>2.7416666666666667</v>
      </c>
      <c r="AW27">
        <f>YEARFRAC($D$2,AW8,$D$4)</f>
        <v>2.8361111111111112</v>
      </c>
      <c r="AX27">
        <f>YEARFRAC($D$2,AX8,$D$4)</f>
        <v>2.9194444444444443</v>
      </c>
      <c r="AY27">
        <f>YEARFRAC($D$2,AY8,$D$4)</f>
        <v>2.9277777777777776</v>
      </c>
      <c r="AZ27">
        <f>YEARFRAC($D$2,AZ8,$D$4)</f>
        <v>2.986111111111111</v>
      </c>
      <c r="BA27">
        <f>YEARFRAC($D$2,BA8,$D$4)</f>
        <v>3.075</v>
      </c>
      <c r="BB27">
        <f>YEARFRAC($D$2,BB8,$D$4)</f>
        <v>3.0833333333333335</v>
      </c>
      <c r="BC27">
        <f>YEARFRAC($D$2,BC8,$D$4)</f>
        <v>3.1638888888888888</v>
      </c>
      <c r="BD27">
        <f>YEARFRAC($D$2,BD8,$D$4)</f>
        <v>3.2222222222222223</v>
      </c>
      <c r="BE27">
        <f>YEARFRAC($D$2,BE8,$D$4)</f>
        <v>3.2472222222222222</v>
      </c>
      <c r="BF27">
        <f>YEARFRAC($D$2,BF8,$D$4)</f>
        <v>3.3805555555555555</v>
      </c>
      <c r="BG27">
        <f>YEARFRAC($D$2,BG8,$D$4)</f>
        <v>3.4972222222222222</v>
      </c>
      <c r="BH27">
        <f>YEARFRAC($D$2,BH8,$D$4)</f>
        <v>3.511111111111111</v>
      </c>
      <c r="BI27">
        <f>YEARFRAC($D$2,BI8,$D$4)</f>
        <v>3.6083333333333334</v>
      </c>
      <c r="BJ27">
        <f>YEARFRAC($D$2,BJ8,$D$4)</f>
        <v>3.65</v>
      </c>
      <c r="BK27">
        <f>YEARFRAC($D$2,BK8,$D$4)</f>
        <v>3.7416666666666667</v>
      </c>
      <c r="BL27">
        <f>YEARFRAC($D$2,BL8,$D$4)</f>
        <v>3.8361111111111112</v>
      </c>
      <c r="BM27">
        <f>YEARFRAC($D$2,BM8,$D$4)</f>
        <v>3.9194444444444443</v>
      </c>
      <c r="BN27">
        <f>YEARFRAC($D$2,BN8,$D$4)</f>
        <v>3.9277777777777776</v>
      </c>
      <c r="BO27">
        <f>YEARFRAC($D$2,BO8,$D$4)</f>
        <v>3.986111111111111</v>
      </c>
      <c r="BP27">
        <f>YEARFRAC($D$2,BP8,$D$4)</f>
        <v>4.075</v>
      </c>
      <c r="BQ27">
        <f>YEARFRAC($D$2,BQ8,$D$4)</f>
        <v>4.083333333333333</v>
      </c>
      <c r="BR27">
        <f>YEARFRAC($D$2,BR8,$D$4)</f>
        <v>4.163888888888889</v>
      </c>
      <c r="BS27">
        <f>YEARFRAC($D$2,BS8,$D$4)</f>
        <v>4.222222222222222</v>
      </c>
      <c r="BT27">
        <f>YEARFRAC($D$2,BT8,$D$4)</f>
        <v>4.247222222222222</v>
      </c>
      <c r="BU27">
        <f>YEARFRAC($D$2,BU8,$D$4)</f>
        <v>4.3805555555555555</v>
      </c>
      <c r="BV27">
        <f>YEARFRAC($D$2,BV8,$D$4)</f>
        <v>4.497222222222222</v>
      </c>
      <c r="BW27">
        <f>YEARFRAC($D$2,BW8,$D$4)</f>
        <v>4.511111111111111</v>
      </c>
      <c r="BX27">
        <f>YEARFRAC($D$2,BX8,$D$4)</f>
        <v>4.608333333333333</v>
      </c>
      <c r="BY27">
        <f>YEARFRAC($D$2,BY8,$D$4)</f>
        <v>4.65</v>
      </c>
      <c r="BZ27">
        <f>YEARFRAC($D$2,BZ8,$D$4)</f>
        <v>4.741666666666666</v>
      </c>
      <c r="CA27">
        <f>YEARFRAC($D$2,CA8,$D$4)</f>
        <v>4.836111111111111</v>
      </c>
      <c r="CB27">
        <f>YEARFRAC($D$2,CB8,$D$4)</f>
        <v>4.919444444444444</v>
      </c>
      <c r="CC27">
        <f>YEARFRAC($D$2,CC8,$D$4)</f>
        <v>4.927777777777778</v>
      </c>
      <c r="CD27">
        <f>YEARFRAC($D$2,CD8,$D$4)</f>
        <v>4.986111111111111</v>
      </c>
      <c r="CE27">
        <f>YEARFRAC($D$2,CE8,$D$4)</f>
        <v>5.075</v>
      </c>
      <c r="CF27">
        <f>YEARFRAC($D$2,CF8,$D$4)</f>
        <v>5.083333333333333</v>
      </c>
      <c r="CG27">
        <f>YEARFRAC($D$2,CG8,$D$4)</f>
        <v>5.163888888888889</v>
      </c>
      <c r="CH27">
        <f>YEARFRAC($D$2,CH8,$D$4)</f>
        <v>5.222222222222222</v>
      </c>
      <c r="CI27">
        <f>YEARFRAC($D$2,CI8,$D$4)</f>
        <v>5.247222222222222</v>
      </c>
      <c r="CJ27">
        <f>YEARFRAC($D$2,CJ8,$D$4)</f>
        <v>5.3805555555555555</v>
      </c>
      <c r="CK27">
        <f>YEARFRAC($D$2,CK8,$D$4)</f>
        <v>5.497222222222222</v>
      </c>
      <c r="CL27">
        <f>YEARFRAC($D$2,CL8,$D$4)</f>
        <v>5.511111111111111</v>
      </c>
      <c r="CM27">
        <f>YEARFRAC($D$2,CM8,$D$4)</f>
        <v>5.608333333333333</v>
      </c>
      <c r="CN27">
        <f>YEARFRAC($D$2,CN8,$D$4)</f>
        <v>5.65</v>
      </c>
      <c r="CO27">
        <f>YEARFRAC($D$2,CO8,$D$4)</f>
        <v>5.741666666666666</v>
      </c>
      <c r="CP27">
        <f>YEARFRAC($D$2,CP8,$D$4)</f>
        <v>5.836111111111111</v>
      </c>
      <c r="CQ27">
        <f>YEARFRAC($D$2,CQ8,$D$4)</f>
        <v>5.919444444444444</v>
      </c>
      <c r="CR27">
        <f>YEARFRAC($D$2,CR8,$D$4)</f>
        <v>5.927777777777778</v>
      </c>
      <c r="CS27">
        <f>YEARFRAC($D$2,CS8,$D$4)</f>
        <v>5.986111111111111</v>
      </c>
      <c r="CT27">
        <f>YEARFRAC($D$2,CT8,$D$4)</f>
        <v>6.075</v>
      </c>
      <c r="CU27">
        <f>YEARFRAC($D$2,CU8,$D$4)</f>
        <v>6.083333333333333</v>
      </c>
      <c r="CV27">
        <f>YEARFRAC($D$2,CV8,$D$4)</f>
        <v>6.163888888888889</v>
      </c>
      <c r="CW27">
        <f>YEARFRAC($D$2,CW8,$D$4)</f>
        <v>6.222222222222222</v>
      </c>
      <c r="CX27">
        <f>YEARFRAC($D$2,CX8,$D$4)</f>
        <v>6.247222222222222</v>
      </c>
      <c r="CY27">
        <f>YEARFRAC($D$2,CY8,$D$4)</f>
        <v>6.3805555555555555</v>
      </c>
      <c r="CZ27">
        <f>YEARFRAC($D$2,CZ8,$D$4)</f>
        <v>6.497222222222222</v>
      </c>
      <c r="DA27">
        <f>YEARFRAC($D$2,DA8,$D$4)</f>
        <v>6.511111111111111</v>
      </c>
      <c r="DB27">
        <f>YEARFRAC($D$2,DB8,$D$4)</f>
        <v>6.608333333333333</v>
      </c>
      <c r="DC27">
        <f>YEARFRAC($D$2,DC8,$D$4)</f>
        <v>6.65</v>
      </c>
      <c r="DD27">
        <f>YEARFRAC($D$2,DD8,$D$4)</f>
        <v>6.741666666666666</v>
      </c>
      <c r="DE27">
        <f>YEARFRAC($D$2,DE8,$D$4)</f>
        <v>6.836111111111111</v>
      </c>
      <c r="DF27">
        <f>YEARFRAC($D$2,DF8,$D$4)</f>
        <v>6.919444444444444</v>
      </c>
      <c r="DG27">
        <f>YEARFRAC($D$2,DG8,$D$4)</f>
        <v>6.927777777777778</v>
      </c>
      <c r="DH27">
        <f>YEARFRAC($D$2,DH8,$D$4)</f>
        <v>6.986111111111111</v>
      </c>
      <c r="DI27">
        <f>YEARFRAC($D$2,DI8,$D$4)</f>
        <v>7.075</v>
      </c>
      <c r="DJ27">
        <f>YEARFRAC($D$2,DJ8,$D$4)</f>
        <v>7.083333333333333</v>
      </c>
      <c r="DK27">
        <f>YEARFRAC($D$2,DK8,$D$4)</f>
        <v>7.163888888888889</v>
      </c>
      <c r="DL27">
        <f>YEARFRAC($D$2,DL8,$D$4)</f>
        <v>7.222222222222222</v>
      </c>
      <c r="DM27">
        <f>YEARFRAC($D$2,DM8,$D$4)</f>
        <v>7.247222222222222</v>
      </c>
      <c r="DN27">
        <f>YEARFRAC($D$2,DN8,$D$4)</f>
        <v>7.3805555555555555</v>
      </c>
      <c r="DO27">
        <f>YEARFRAC($D$2,DO8,$D$4)</f>
        <v>7.497222222222222</v>
      </c>
      <c r="DP27">
        <f>YEARFRAC($D$2,DP8,$D$4)</f>
        <v>7.511111111111111</v>
      </c>
      <c r="DQ27">
        <f>YEARFRAC($D$2,DQ8,$D$4)</f>
        <v>7.608333333333333</v>
      </c>
      <c r="DR27">
        <f>YEARFRAC($D$2,DR8,$D$4)</f>
        <v>7.65</v>
      </c>
      <c r="DS27">
        <f>YEARFRAC($D$2,DS8,$D$4)</f>
        <v>7.741666666666666</v>
      </c>
      <c r="DT27">
        <f>YEARFRAC($D$2,DT8,$D$4)</f>
        <v>7.836111111111111</v>
      </c>
      <c r="DU27">
        <f>YEARFRAC($D$2,DU8,$D$4)</f>
        <v>7.919444444444444</v>
      </c>
      <c r="DV27">
        <f>YEARFRAC($D$2,DV8,$D$4)</f>
        <v>7.927777777777778</v>
      </c>
      <c r="DW27">
        <f>YEARFRAC($D$2,DW8,$D$4)</f>
        <v>7.986111111111111</v>
      </c>
      <c r="DX27">
        <f>YEARFRAC($D$2,DX8,$D$4)</f>
        <v>8.075</v>
      </c>
      <c r="DY27">
        <f>YEARFRAC($D$2,DY8,$D$4)</f>
        <v>8.083333333333334</v>
      </c>
      <c r="DZ27">
        <f>YEARFRAC($D$2,DZ8,$D$4)</f>
        <v>8.16388888888889</v>
      </c>
      <c r="EA27">
        <f>YEARFRAC($D$2,EA8,$D$4)</f>
        <v>8.222222222222221</v>
      </c>
      <c r="EB27">
        <f>YEARFRAC($D$2,EB8,$D$4)</f>
        <v>8.247222222222222</v>
      </c>
      <c r="EC27">
        <f>YEARFRAC($D$2,EC8,$D$4)</f>
        <v>8.380555555555556</v>
      </c>
      <c r="ED27">
        <f>YEARFRAC($D$2,ED8,$D$4)</f>
        <v>8.497222222222222</v>
      </c>
      <c r="EE27">
        <f>YEARFRAC($D$2,EE8,$D$4)</f>
        <v>8.511111111111111</v>
      </c>
      <c r="EF27">
        <f>YEARFRAC($D$2,EF8,$D$4)</f>
        <v>8.608333333333333</v>
      </c>
      <c r="EG27">
        <f>YEARFRAC($D$2,EG8,$D$4)</f>
        <v>8.65</v>
      </c>
      <c r="EH27">
        <f>YEARFRAC($D$2,EH8,$D$4)</f>
        <v>8.741666666666667</v>
      </c>
      <c r="EI27">
        <f>YEARFRAC($D$2,EI8,$D$4)</f>
        <v>8.83611111111111</v>
      </c>
      <c r="EJ27">
        <f>YEARFRAC($D$2,EJ8,$D$4)</f>
        <v>8.919444444444444</v>
      </c>
      <c r="EK27">
        <f>YEARFRAC($D$2,EK8,$D$4)</f>
        <v>8.927777777777777</v>
      </c>
      <c r="EL27">
        <f>YEARFRAC($D$2,EL8,$D$4)</f>
        <v>8.98611111111111</v>
      </c>
      <c r="EM27">
        <f>YEARFRAC($D$2,EM8,$D$4)</f>
        <v>9.075</v>
      </c>
      <c r="EN27">
        <f>YEARFRAC($D$2,EN8,$D$4)</f>
        <v>9.083333333333334</v>
      </c>
      <c r="EO27">
        <f>YEARFRAC($D$2,EO8,$D$4)</f>
        <v>9.16388888888889</v>
      </c>
      <c r="EP27">
        <f>YEARFRAC($D$2,EP8,$D$4)</f>
        <v>9.222222222222221</v>
      </c>
      <c r="EQ27">
        <f>YEARFRAC($D$2,EQ8,$D$4)</f>
        <v>9.247222222222222</v>
      </c>
      <c r="ER27">
        <f>YEARFRAC($D$2,ER8,$D$4)</f>
        <v>9.380555555555556</v>
      </c>
      <c r="ES27">
        <f>YEARFRAC($D$2,ES8,$D$4)</f>
        <v>9.497222222222222</v>
      </c>
      <c r="ET27">
        <f>YEARFRAC($D$2,ET8,$D$4)</f>
        <v>9.511111111111111</v>
      </c>
      <c r="EU27">
        <f>YEARFRAC($D$2,EU8,$D$4)</f>
        <v>9.608333333333333</v>
      </c>
      <c r="EV27">
        <f>YEARFRAC($D$2,EV8,$D$4)</f>
        <v>9.65</v>
      </c>
      <c r="EW27">
        <f>YEARFRAC($D$2,EW8,$D$4)</f>
        <v>9.741666666666667</v>
      </c>
      <c r="EX27">
        <f>YEARFRAC($D$2,EX8,$D$4)</f>
        <v>9.83611111111111</v>
      </c>
      <c r="EY27">
        <f>YEARFRAC($D$2,EY8,$D$4)</f>
        <v>9.919444444444444</v>
      </c>
      <c r="EZ27">
        <f>YEARFRAC($D$2,EZ8,$D$4)</f>
        <v>9.927777777777777</v>
      </c>
      <c r="FA27">
        <f>YEARFRAC($D$2,FA8,$D$4)</f>
        <v>9.98611111111111</v>
      </c>
      <c r="FB27">
        <f>YEARFRAC($D$2,FB8,$D$4)</f>
        <v>10.075</v>
      </c>
      <c r="FC27">
        <f>YEARFRAC($D$2,FC8,$D$4)</f>
        <v>10.083333333333334</v>
      </c>
      <c r="FD27">
        <f>YEARFRAC($D$2,FD8,$D$4)</f>
        <v>10.16388888888889</v>
      </c>
      <c r="FE27">
        <f>YEARFRAC($D$2,FE8,$D$4)</f>
        <v>10.222222222222221</v>
      </c>
      <c r="FF27">
        <f>YEARFRAC($D$2,FF8,$D$4)</f>
        <v>10.247222222222222</v>
      </c>
      <c r="FG27">
        <f>YEARFRAC($D$2,FG8,$D$4)</f>
        <v>10.380555555555556</v>
      </c>
      <c r="FH27">
        <f>YEARFRAC($D$2,FH8,$D$4)</f>
        <v>10.497222222222222</v>
      </c>
      <c r="FI27">
        <f>YEARFRAC($D$2,FI8,$D$4)</f>
        <v>10.511111111111111</v>
      </c>
      <c r="FJ27">
        <f>YEARFRAC($D$2,FJ8,$D$4)</f>
        <v>10.608333333333333</v>
      </c>
      <c r="FK27">
        <f>YEARFRAC($D$2,FK8,$D$4)</f>
        <v>10.65</v>
      </c>
      <c r="FL27">
        <f>YEARFRAC($D$2,FL8,$D$4)</f>
        <v>10.741666666666667</v>
      </c>
      <c r="FM27">
        <f>YEARFRAC($D$2,FM8,$D$4)</f>
        <v>10.83611111111111</v>
      </c>
      <c r="FN27">
        <f>YEARFRAC($D$2,FN8,$D$4)</f>
        <v>10.919444444444444</v>
      </c>
      <c r="FO27">
        <f>YEARFRAC($D$2,FO8,$D$4)</f>
        <v>10.927777777777777</v>
      </c>
      <c r="FP27">
        <f>YEARFRAC($D$2,FP8,$D$4)</f>
        <v>10.98611111111111</v>
      </c>
      <c r="FQ27">
        <f>YEARFRAC($D$2,FQ8,$D$4)</f>
        <v>11.075</v>
      </c>
      <c r="FR27">
        <f>YEARFRAC($D$2,FR8,$D$4)</f>
        <v>11.083333333333334</v>
      </c>
      <c r="FS27">
        <f>YEARFRAC($D$2,FS8,$D$4)</f>
        <v>11.16388888888889</v>
      </c>
      <c r="FT27">
        <f>YEARFRAC($D$2,FT8,$D$4)</f>
        <v>11.222222222222221</v>
      </c>
      <c r="FU27">
        <f>YEARFRAC($D$2,FU8,$D$4)</f>
        <v>11.247222222222222</v>
      </c>
      <c r="FV27">
        <f>YEARFRAC($D$2,FV8,$D$4)</f>
        <v>11.380555555555556</v>
      </c>
      <c r="FW27">
        <f>YEARFRAC($D$2,FW8,$D$4)</f>
        <v>11.497222222222222</v>
      </c>
      <c r="FX27">
        <f>YEARFRAC($D$2,FX8,$D$4)</f>
        <v>11.511111111111111</v>
      </c>
      <c r="FY27">
        <f>YEARFRAC($D$2,FY8,$D$4)</f>
        <v>11.608333333333333</v>
      </c>
      <c r="FZ27">
        <f>YEARFRAC($D$2,FZ8,$D$4)</f>
        <v>11.65</v>
      </c>
      <c r="GA27">
        <f>YEARFRAC($D$2,GA8,$D$4)</f>
        <v>11.741666666666667</v>
      </c>
      <c r="GB27">
        <f>YEARFRAC($D$2,GB8,$D$4)</f>
        <v>11.83611111111111</v>
      </c>
      <c r="GC27">
        <f>YEARFRAC($D$2,GC8,$D$4)</f>
        <v>11.919444444444444</v>
      </c>
      <c r="GD27">
        <f>YEARFRAC($D$2,GD8,$D$4)</f>
        <v>11.927777777777777</v>
      </c>
      <c r="GE27">
        <f>YEARFRAC($D$2,GE8,$D$4)</f>
        <v>11.98611111111111</v>
      </c>
      <c r="GF27">
        <f>YEARFRAC($D$2,GF8,$D$4)</f>
        <v>12.075</v>
      </c>
      <c r="GG27">
        <f>YEARFRAC($D$2,GG8,$D$4)</f>
        <v>12.083333333333334</v>
      </c>
      <c r="GH27">
        <f>YEARFRAC($D$2,GH8,$D$4)</f>
        <v>12.16388888888889</v>
      </c>
      <c r="GI27">
        <f>YEARFRAC($D$2,GI8,$D$4)</f>
        <v>12.222222222222221</v>
      </c>
      <c r="GJ27">
        <f>YEARFRAC($D$2,GJ8,$D$4)</f>
        <v>12.247222222222222</v>
      </c>
      <c r="GK27">
        <f>YEARFRAC($D$2,GK8,$D$4)</f>
        <v>12.380555555555556</v>
      </c>
      <c r="GL27">
        <f>YEARFRAC($D$2,GL8,$D$4)</f>
        <v>12.497222222222222</v>
      </c>
      <c r="GM27">
        <f>YEARFRAC($D$2,GM8,$D$4)</f>
        <v>12.511111111111111</v>
      </c>
      <c r="GN27">
        <f>YEARFRAC($D$2,GN8,$D$4)</f>
        <v>12.608333333333333</v>
      </c>
      <c r="GO27">
        <f>YEARFRAC($D$2,GO8,$D$4)</f>
        <v>12.65</v>
      </c>
      <c r="GP27">
        <f>YEARFRAC($D$2,GP8,$D$4)</f>
        <v>12.741666666666667</v>
      </c>
      <c r="GQ27">
        <f>YEARFRAC($D$2,GQ8,$D$4)</f>
        <v>12.83611111111111</v>
      </c>
      <c r="GR27">
        <f>YEARFRAC($D$2,GR8,$D$4)</f>
        <v>12.919444444444444</v>
      </c>
      <c r="GS27">
        <f>YEARFRAC($D$2,GS8,$D$4)</f>
        <v>12.927777777777777</v>
      </c>
      <c r="GT27">
        <f>YEARFRAC($D$2,GT8,$D$4)</f>
        <v>12.98611111111111</v>
      </c>
      <c r="GU27">
        <f>YEARFRAC($D$2,GU8,$D$4)</f>
        <v>13.075</v>
      </c>
      <c r="GV27">
        <f>YEARFRAC($D$2,GV8,$D$4)</f>
        <v>13.083333333333334</v>
      </c>
      <c r="GW27">
        <f>YEARFRAC($D$2,GW8,$D$4)</f>
        <v>13.16388888888889</v>
      </c>
      <c r="GX27">
        <f>YEARFRAC($D$2,GX8,$D$4)</f>
        <v>13.222222222222221</v>
      </c>
      <c r="GY27">
        <f>YEARFRAC($D$2,GY8,$D$4)</f>
        <v>13.247222222222222</v>
      </c>
      <c r="GZ27">
        <f>YEARFRAC($D$2,GZ8,$D$4)</f>
        <v>13.380555555555556</v>
      </c>
      <c r="HA27">
        <f>YEARFRAC($D$2,HA8,$D$4)</f>
        <v>13.497222222222222</v>
      </c>
      <c r="HB27">
        <f>YEARFRAC($D$2,HB8,$D$4)</f>
        <v>13.511111111111111</v>
      </c>
      <c r="HC27">
        <f>YEARFRAC($D$2,HC8,$D$4)</f>
        <v>13.608333333333333</v>
      </c>
      <c r="HD27">
        <f>YEARFRAC($D$2,HD8,$D$4)</f>
        <v>13.65</v>
      </c>
      <c r="HE27">
        <f>YEARFRAC($D$2,HE8,$D$4)</f>
        <v>13.741666666666667</v>
      </c>
      <c r="HF27">
        <f>YEARFRAC($D$2,HF8,$D$4)</f>
        <v>13.83611111111111</v>
      </c>
      <c r="HG27">
        <f>YEARFRAC($D$2,HG8,$D$4)</f>
        <v>13.919444444444444</v>
      </c>
      <c r="HH27">
        <f>YEARFRAC($D$2,HH8,$D$4)</f>
        <v>13.927777777777777</v>
      </c>
      <c r="HI27">
        <f>YEARFRAC($D$2,HI8,$D$4)</f>
        <v>13.98611111111111</v>
      </c>
      <c r="HJ27">
        <f>YEARFRAC($D$2,HJ8,$D$4)</f>
        <v>14.075</v>
      </c>
    </row>
    <row r="28" spans="4:218" ht="12.75">
      <c r="D28" s="10"/>
      <c r="G28" s="122" t="s">
        <v>81</v>
      </c>
      <c r="H28" s="64"/>
      <c r="J28">
        <f>J27-I27</f>
        <v>0.08055555555555556</v>
      </c>
      <c r="K28">
        <f aca="true" t="shared" si="27" ref="K28:BV28">K27-J27</f>
        <v>0.05833333333333332</v>
      </c>
      <c r="L28">
        <f t="shared" si="27"/>
        <v>0.025000000000000022</v>
      </c>
      <c r="M28">
        <f t="shared" si="27"/>
        <v>0.1333333333333333</v>
      </c>
      <c r="N28">
        <f t="shared" si="27"/>
        <v>0.1166666666666667</v>
      </c>
      <c r="O28">
        <f t="shared" si="27"/>
        <v>0.01388888888888884</v>
      </c>
      <c r="P28">
        <f t="shared" si="27"/>
        <v>0.09722222222222221</v>
      </c>
      <c r="Q28">
        <f t="shared" si="27"/>
        <v>0.04166666666666674</v>
      </c>
      <c r="R28">
        <f t="shared" si="27"/>
        <v>0.09166666666666667</v>
      </c>
      <c r="S28">
        <f t="shared" si="27"/>
        <v>0.09444444444444444</v>
      </c>
      <c r="T28">
        <f t="shared" si="27"/>
        <v>0.08333333333333326</v>
      </c>
      <c r="U28">
        <f t="shared" si="27"/>
        <v>0.008333333333333415</v>
      </c>
      <c r="V28">
        <f t="shared" si="27"/>
        <v>0.05833333333333335</v>
      </c>
      <c r="W28">
        <f t="shared" si="27"/>
        <v>0.0888888888888888</v>
      </c>
      <c r="X28">
        <f t="shared" si="27"/>
        <v>0.008333333333333304</v>
      </c>
      <c r="Y28">
        <f t="shared" si="27"/>
        <v>0.08055555555555571</v>
      </c>
      <c r="Z28">
        <f t="shared" si="27"/>
        <v>0.05833333333333335</v>
      </c>
      <c r="AA28">
        <f t="shared" si="27"/>
        <v>0.02499999999999991</v>
      </c>
      <c r="AB28">
        <f t="shared" si="27"/>
        <v>0.1333333333333333</v>
      </c>
      <c r="AC28">
        <f t="shared" si="27"/>
        <v>0.1166666666666667</v>
      </c>
      <c r="AD28">
        <f t="shared" si="27"/>
        <v>0.01388888888888884</v>
      </c>
      <c r="AE28">
        <f t="shared" si="27"/>
        <v>0.09722222222222232</v>
      </c>
      <c r="AF28">
        <f t="shared" si="27"/>
        <v>0.04166666666666652</v>
      </c>
      <c r="AG28">
        <f t="shared" si="27"/>
        <v>0.09166666666666679</v>
      </c>
      <c r="AH28">
        <f t="shared" si="27"/>
        <v>0.09444444444444433</v>
      </c>
      <c r="AI28">
        <f t="shared" si="27"/>
        <v>0.08333333333333348</v>
      </c>
      <c r="AJ28">
        <f t="shared" si="27"/>
        <v>0.008333333333333304</v>
      </c>
      <c r="AK28">
        <f t="shared" si="27"/>
        <v>0.05833333333333335</v>
      </c>
      <c r="AL28">
        <f t="shared" si="27"/>
        <v>0.08888888888888902</v>
      </c>
      <c r="AM28">
        <f t="shared" si="27"/>
        <v>0.008333333333333304</v>
      </c>
      <c r="AN28">
        <f t="shared" si="27"/>
        <v>0.08055555555555527</v>
      </c>
      <c r="AO28">
        <f t="shared" si="27"/>
        <v>0.05833333333333357</v>
      </c>
      <c r="AP28">
        <f t="shared" si="27"/>
        <v>0.02499999999999991</v>
      </c>
      <c r="AQ28">
        <f t="shared" si="27"/>
        <v>0.1333333333333333</v>
      </c>
      <c r="AR28">
        <f t="shared" si="27"/>
        <v>0.1166666666666667</v>
      </c>
      <c r="AS28">
        <f t="shared" si="27"/>
        <v>0.01388888888888884</v>
      </c>
      <c r="AT28">
        <f t="shared" si="27"/>
        <v>0.09722222222222232</v>
      </c>
      <c r="AU28">
        <f t="shared" si="27"/>
        <v>0.04166666666666652</v>
      </c>
      <c r="AV28">
        <f t="shared" si="27"/>
        <v>0.09166666666666679</v>
      </c>
      <c r="AW28">
        <f t="shared" si="27"/>
        <v>0.09444444444444455</v>
      </c>
      <c r="AX28">
        <f t="shared" si="27"/>
        <v>0.08333333333333304</v>
      </c>
      <c r="AY28">
        <f t="shared" si="27"/>
        <v>0.008333333333333304</v>
      </c>
      <c r="AZ28">
        <f t="shared" si="27"/>
        <v>0.05833333333333357</v>
      </c>
      <c r="BA28">
        <f t="shared" si="27"/>
        <v>0.08888888888888902</v>
      </c>
      <c r="BB28">
        <f t="shared" si="27"/>
        <v>0.008333333333333304</v>
      </c>
      <c r="BC28">
        <f t="shared" si="27"/>
        <v>0.08055555555555527</v>
      </c>
      <c r="BD28">
        <f t="shared" si="27"/>
        <v>0.05833333333333357</v>
      </c>
      <c r="BE28">
        <f t="shared" si="27"/>
        <v>0.02499999999999991</v>
      </c>
      <c r="BF28">
        <f t="shared" si="27"/>
        <v>0.1333333333333333</v>
      </c>
      <c r="BG28">
        <f t="shared" si="27"/>
        <v>0.1166666666666667</v>
      </c>
      <c r="BH28">
        <f t="shared" si="27"/>
        <v>0.01388888888888884</v>
      </c>
      <c r="BI28">
        <f t="shared" si="27"/>
        <v>0.09722222222222232</v>
      </c>
      <c r="BJ28">
        <f t="shared" si="27"/>
        <v>0.04166666666666652</v>
      </c>
      <c r="BK28">
        <f t="shared" si="27"/>
        <v>0.09166666666666679</v>
      </c>
      <c r="BL28">
        <f t="shared" si="27"/>
        <v>0.09444444444444455</v>
      </c>
      <c r="BM28">
        <f t="shared" si="27"/>
        <v>0.08333333333333304</v>
      </c>
      <c r="BN28">
        <f t="shared" si="27"/>
        <v>0.008333333333333304</v>
      </c>
      <c r="BO28">
        <f t="shared" si="27"/>
        <v>0.05833333333333357</v>
      </c>
      <c r="BP28">
        <f t="shared" si="27"/>
        <v>0.08888888888888902</v>
      </c>
      <c r="BQ28">
        <f t="shared" si="27"/>
        <v>0.00833333333333286</v>
      </c>
      <c r="BR28">
        <f t="shared" si="27"/>
        <v>0.08055555555555571</v>
      </c>
      <c r="BS28">
        <f t="shared" si="27"/>
        <v>0.05833333333333357</v>
      </c>
      <c r="BT28">
        <f t="shared" si="27"/>
        <v>0.024999999999999467</v>
      </c>
      <c r="BU28">
        <f t="shared" si="27"/>
        <v>0.13333333333333375</v>
      </c>
      <c r="BV28">
        <f t="shared" si="27"/>
        <v>0.11666666666666625</v>
      </c>
      <c r="BW28">
        <f aca="true" t="shared" si="28" ref="BW28:EH28">BW27-BV27</f>
        <v>0.013888888888889284</v>
      </c>
      <c r="BX28">
        <f t="shared" si="28"/>
        <v>0.09722222222222232</v>
      </c>
      <c r="BY28">
        <f t="shared" si="28"/>
        <v>0.04166666666666696</v>
      </c>
      <c r="BZ28">
        <f t="shared" si="28"/>
        <v>0.0916666666666659</v>
      </c>
      <c r="CA28">
        <f t="shared" si="28"/>
        <v>0.094444444444445</v>
      </c>
      <c r="CB28">
        <f t="shared" si="28"/>
        <v>0.08333333333333304</v>
      </c>
      <c r="CC28">
        <f t="shared" si="28"/>
        <v>0.008333333333333748</v>
      </c>
      <c r="CD28">
        <f t="shared" si="28"/>
        <v>0.05833333333333268</v>
      </c>
      <c r="CE28">
        <f t="shared" si="28"/>
        <v>0.08888888888888946</v>
      </c>
      <c r="CF28">
        <f t="shared" si="28"/>
        <v>0.00833333333333286</v>
      </c>
      <c r="CG28">
        <f t="shared" si="28"/>
        <v>0.08055555555555571</v>
      </c>
      <c r="CH28">
        <f t="shared" si="28"/>
        <v>0.05833333333333357</v>
      </c>
      <c r="CI28">
        <f t="shared" si="28"/>
        <v>0.024999999999999467</v>
      </c>
      <c r="CJ28">
        <f t="shared" si="28"/>
        <v>0.13333333333333375</v>
      </c>
      <c r="CK28">
        <f t="shared" si="28"/>
        <v>0.11666666666666625</v>
      </c>
      <c r="CL28">
        <f t="shared" si="28"/>
        <v>0.013888888888889284</v>
      </c>
      <c r="CM28">
        <f t="shared" si="28"/>
        <v>0.09722222222222232</v>
      </c>
      <c r="CN28">
        <f t="shared" si="28"/>
        <v>0.04166666666666696</v>
      </c>
      <c r="CO28">
        <f t="shared" si="28"/>
        <v>0.0916666666666659</v>
      </c>
      <c r="CP28">
        <f t="shared" si="28"/>
        <v>0.094444444444445</v>
      </c>
      <c r="CQ28">
        <f t="shared" si="28"/>
        <v>0.08333333333333304</v>
      </c>
      <c r="CR28">
        <f t="shared" si="28"/>
        <v>0.008333333333333748</v>
      </c>
      <c r="CS28">
        <f t="shared" si="28"/>
        <v>0.05833333333333268</v>
      </c>
      <c r="CT28">
        <f t="shared" si="28"/>
        <v>0.08888888888888946</v>
      </c>
      <c r="CU28">
        <f t="shared" si="28"/>
        <v>0.00833333333333286</v>
      </c>
      <c r="CV28">
        <f t="shared" si="28"/>
        <v>0.08055555555555571</v>
      </c>
      <c r="CW28">
        <f t="shared" si="28"/>
        <v>0.05833333333333357</v>
      </c>
      <c r="CX28">
        <f t="shared" si="28"/>
        <v>0.024999999999999467</v>
      </c>
      <c r="CY28">
        <f t="shared" si="28"/>
        <v>0.13333333333333375</v>
      </c>
      <c r="CZ28">
        <f t="shared" si="28"/>
        <v>0.11666666666666625</v>
      </c>
      <c r="DA28">
        <f t="shared" si="28"/>
        <v>0.013888888888889284</v>
      </c>
      <c r="DB28">
        <f t="shared" si="28"/>
        <v>0.09722222222222232</v>
      </c>
      <c r="DC28">
        <f t="shared" si="28"/>
        <v>0.04166666666666696</v>
      </c>
      <c r="DD28">
        <f t="shared" si="28"/>
        <v>0.0916666666666659</v>
      </c>
      <c r="DE28">
        <f t="shared" si="28"/>
        <v>0.094444444444445</v>
      </c>
      <c r="DF28">
        <f t="shared" si="28"/>
        <v>0.08333333333333304</v>
      </c>
      <c r="DG28">
        <f t="shared" si="28"/>
        <v>0.008333333333333748</v>
      </c>
      <c r="DH28">
        <f t="shared" si="28"/>
        <v>0.05833333333333268</v>
      </c>
      <c r="DI28">
        <f t="shared" si="28"/>
        <v>0.08888888888888946</v>
      </c>
      <c r="DJ28">
        <f t="shared" si="28"/>
        <v>0.00833333333333286</v>
      </c>
      <c r="DK28">
        <f t="shared" si="28"/>
        <v>0.08055555555555571</v>
      </c>
      <c r="DL28">
        <f t="shared" si="28"/>
        <v>0.05833333333333357</v>
      </c>
      <c r="DM28">
        <f t="shared" si="28"/>
        <v>0.024999999999999467</v>
      </c>
      <c r="DN28">
        <f t="shared" si="28"/>
        <v>0.13333333333333375</v>
      </c>
      <c r="DO28">
        <f t="shared" si="28"/>
        <v>0.11666666666666625</v>
      </c>
      <c r="DP28">
        <f t="shared" si="28"/>
        <v>0.013888888888889284</v>
      </c>
      <c r="DQ28">
        <f t="shared" si="28"/>
        <v>0.09722222222222232</v>
      </c>
      <c r="DR28">
        <f t="shared" si="28"/>
        <v>0.04166666666666696</v>
      </c>
      <c r="DS28">
        <f t="shared" si="28"/>
        <v>0.0916666666666659</v>
      </c>
      <c r="DT28">
        <f t="shared" si="28"/>
        <v>0.094444444444445</v>
      </c>
      <c r="DU28">
        <f t="shared" si="28"/>
        <v>0.08333333333333304</v>
      </c>
      <c r="DV28">
        <f t="shared" si="28"/>
        <v>0.008333333333333748</v>
      </c>
      <c r="DW28">
        <f t="shared" si="28"/>
        <v>0.05833333333333268</v>
      </c>
      <c r="DX28">
        <f t="shared" si="28"/>
        <v>0.08888888888888857</v>
      </c>
      <c r="DY28">
        <f t="shared" si="28"/>
        <v>0.008333333333334636</v>
      </c>
      <c r="DZ28">
        <f t="shared" si="28"/>
        <v>0.08055555555555571</v>
      </c>
      <c r="EA28">
        <f t="shared" si="28"/>
        <v>0.058333333333331794</v>
      </c>
      <c r="EB28">
        <f t="shared" si="28"/>
        <v>0.025000000000000355</v>
      </c>
      <c r="EC28">
        <f t="shared" si="28"/>
        <v>0.13333333333333464</v>
      </c>
      <c r="ED28">
        <f t="shared" si="28"/>
        <v>0.11666666666666536</v>
      </c>
      <c r="EE28">
        <f t="shared" si="28"/>
        <v>0.013888888888889284</v>
      </c>
      <c r="EF28">
        <f t="shared" si="28"/>
        <v>0.09722222222222143</v>
      </c>
      <c r="EG28">
        <f t="shared" si="28"/>
        <v>0.04166666666666785</v>
      </c>
      <c r="EH28">
        <f t="shared" si="28"/>
        <v>0.09166666666666679</v>
      </c>
      <c r="EI28">
        <f aca="true" t="shared" si="29" ref="EI28:GT28">EI27-EH27</f>
        <v>0.09444444444444322</v>
      </c>
      <c r="EJ28">
        <f t="shared" si="29"/>
        <v>0.08333333333333393</v>
      </c>
      <c r="EK28">
        <f t="shared" si="29"/>
        <v>0.00833333333333286</v>
      </c>
      <c r="EL28">
        <f t="shared" si="29"/>
        <v>0.05833333333333357</v>
      </c>
      <c r="EM28">
        <f t="shared" si="29"/>
        <v>0.08888888888888857</v>
      </c>
      <c r="EN28">
        <f t="shared" si="29"/>
        <v>0.008333333333334636</v>
      </c>
      <c r="EO28">
        <f t="shared" si="29"/>
        <v>0.08055555555555571</v>
      </c>
      <c r="EP28">
        <f t="shared" si="29"/>
        <v>0.058333333333331794</v>
      </c>
      <c r="EQ28">
        <f t="shared" si="29"/>
        <v>0.025000000000000355</v>
      </c>
      <c r="ER28">
        <f t="shared" si="29"/>
        <v>0.13333333333333464</v>
      </c>
      <c r="ES28">
        <f t="shared" si="29"/>
        <v>0.11666666666666536</v>
      </c>
      <c r="ET28">
        <f t="shared" si="29"/>
        <v>0.013888888888889284</v>
      </c>
      <c r="EU28">
        <f t="shared" si="29"/>
        <v>0.09722222222222143</v>
      </c>
      <c r="EV28">
        <f t="shared" si="29"/>
        <v>0.04166666666666785</v>
      </c>
      <c r="EW28">
        <f t="shared" si="29"/>
        <v>0.09166666666666679</v>
      </c>
      <c r="EX28">
        <f t="shared" si="29"/>
        <v>0.09444444444444322</v>
      </c>
      <c r="EY28">
        <f t="shared" si="29"/>
        <v>0.08333333333333393</v>
      </c>
      <c r="EZ28">
        <f t="shared" si="29"/>
        <v>0.00833333333333286</v>
      </c>
      <c r="FA28">
        <f t="shared" si="29"/>
        <v>0.05833333333333357</v>
      </c>
      <c r="FB28">
        <f t="shared" si="29"/>
        <v>0.08888888888888857</v>
      </c>
      <c r="FC28">
        <f t="shared" si="29"/>
        <v>0.008333333333334636</v>
      </c>
      <c r="FD28">
        <f t="shared" si="29"/>
        <v>0.08055555555555571</v>
      </c>
      <c r="FE28">
        <f t="shared" si="29"/>
        <v>0.058333333333331794</v>
      </c>
      <c r="FF28">
        <f t="shared" si="29"/>
        <v>0.025000000000000355</v>
      </c>
      <c r="FG28">
        <f t="shared" si="29"/>
        <v>0.13333333333333464</v>
      </c>
      <c r="FH28">
        <f t="shared" si="29"/>
        <v>0.11666666666666536</v>
      </c>
      <c r="FI28">
        <f t="shared" si="29"/>
        <v>0.013888888888889284</v>
      </c>
      <c r="FJ28">
        <f t="shared" si="29"/>
        <v>0.09722222222222143</v>
      </c>
      <c r="FK28">
        <f t="shared" si="29"/>
        <v>0.04166666666666785</v>
      </c>
      <c r="FL28">
        <f t="shared" si="29"/>
        <v>0.09166666666666679</v>
      </c>
      <c r="FM28">
        <f t="shared" si="29"/>
        <v>0.09444444444444322</v>
      </c>
      <c r="FN28">
        <f t="shared" si="29"/>
        <v>0.08333333333333393</v>
      </c>
      <c r="FO28">
        <f t="shared" si="29"/>
        <v>0.00833333333333286</v>
      </c>
      <c r="FP28">
        <f t="shared" si="29"/>
        <v>0.05833333333333357</v>
      </c>
      <c r="FQ28">
        <f t="shared" si="29"/>
        <v>0.08888888888888857</v>
      </c>
      <c r="FR28">
        <f t="shared" si="29"/>
        <v>0.008333333333334636</v>
      </c>
      <c r="FS28">
        <f t="shared" si="29"/>
        <v>0.08055555555555571</v>
      </c>
      <c r="FT28">
        <f t="shared" si="29"/>
        <v>0.058333333333331794</v>
      </c>
      <c r="FU28">
        <f t="shared" si="29"/>
        <v>0.025000000000000355</v>
      </c>
      <c r="FV28">
        <f t="shared" si="29"/>
        <v>0.13333333333333464</v>
      </c>
      <c r="FW28">
        <f t="shared" si="29"/>
        <v>0.11666666666666536</v>
      </c>
      <c r="FX28">
        <f t="shared" si="29"/>
        <v>0.013888888888889284</v>
      </c>
      <c r="FY28">
        <f t="shared" si="29"/>
        <v>0.09722222222222143</v>
      </c>
      <c r="FZ28">
        <f t="shared" si="29"/>
        <v>0.04166666666666785</v>
      </c>
      <c r="GA28">
        <f t="shared" si="29"/>
        <v>0.09166666666666679</v>
      </c>
      <c r="GB28">
        <f t="shared" si="29"/>
        <v>0.09444444444444322</v>
      </c>
      <c r="GC28">
        <f t="shared" si="29"/>
        <v>0.08333333333333393</v>
      </c>
      <c r="GD28">
        <f t="shared" si="29"/>
        <v>0.00833333333333286</v>
      </c>
      <c r="GE28">
        <f t="shared" si="29"/>
        <v>0.05833333333333357</v>
      </c>
      <c r="GF28">
        <f t="shared" si="29"/>
        <v>0.08888888888888857</v>
      </c>
      <c r="GG28">
        <f t="shared" si="29"/>
        <v>0.008333333333334636</v>
      </c>
      <c r="GH28">
        <f t="shared" si="29"/>
        <v>0.08055555555555571</v>
      </c>
      <c r="GI28">
        <f t="shared" si="29"/>
        <v>0.058333333333331794</v>
      </c>
      <c r="GJ28">
        <f t="shared" si="29"/>
        <v>0.025000000000000355</v>
      </c>
      <c r="GK28">
        <f t="shared" si="29"/>
        <v>0.13333333333333464</v>
      </c>
      <c r="GL28">
        <f t="shared" si="29"/>
        <v>0.11666666666666536</v>
      </c>
      <c r="GM28">
        <f t="shared" si="29"/>
        <v>0.013888888888889284</v>
      </c>
      <c r="GN28">
        <f t="shared" si="29"/>
        <v>0.09722222222222143</v>
      </c>
      <c r="GO28">
        <f t="shared" si="29"/>
        <v>0.04166666666666785</v>
      </c>
      <c r="GP28">
        <f t="shared" si="29"/>
        <v>0.09166666666666679</v>
      </c>
      <c r="GQ28">
        <f t="shared" si="29"/>
        <v>0.09444444444444322</v>
      </c>
      <c r="GR28">
        <f t="shared" si="29"/>
        <v>0.08333333333333393</v>
      </c>
      <c r="GS28">
        <f t="shared" si="29"/>
        <v>0.00833333333333286</v>
      </c>
      <c r="GT28">
        <f t="shared" si="29"/>
        <v>0.05833333333333357</v>
      </c>
      <c r="GU28">
        <f aca="true" t="shared" si="30" ref="GU28:HJ28">GU27-GT27</f>
        <v>0.08888888888888857</v>
      </c>
      <c r="GV28">
        <f t="shared" si="30"/>
        <v>0.008333333333334636</v>
      </c>
      <c r="GW28">
        <f t="shared" si="30"/>
        <v>0.08055555555555571</v>
      </c>
      <c r="GX28">
        <f t="shared" si="30"/>
        <v>0.058333333333331794</v>
      </c>
      <c r="GY28">
        <f t="shared" si="30"/>
        <v>0.025000000000000355</v>
      </c>
      <c r="GZ28">
        <f t="shared" si="30"/>
        <v>0.13333333333333464</v>
      </c>
      <c r="HA28">
        <f t="shared" si="30"/>
        <v>0.11666666666666536</v>
      </c>
      <c r="HB28">
        <f t="shared" si="30"/>
        <v>0.013888888888889284</v>
      </c>
      <c r="HC28">
        <f t="shared" si="30"/>
        <v>0.09722222222222143</v>
      </c>
      <c r="HD28">
        <f t="shared" si="30"/>
        <v>0.04166666666666785</v>
      </c>
      <c r="HE28">
        <f t="shared" si="30"/>
        <v>0.09166666666666679</v>
      </c>
      <c r="HF28">
        <f t="shared" si="30"/>
        <v>0.09444444444444322</v>
      </c>
      <c r="HG28">
        <f t="shared" si="30"/>
        <v>0.08333333333333393</v>
      </c>
      <c r="HH28">
        <f t="shared" si="30"/>
        <v>0.00833333333333286</v>
      </c>
      <c r="HI28">
        <f t="shared" si="30"/>
        <v>0.05833333333333357</v>
      </c>
      <c r="HJ28">
        <f t="shared" si="30"/>
        <v>0.08888888888888857</v>
      </c>
    </row>
    <row r="29" spans="7:248" ht="12.75">
      <c r="G29" s="123" t="s">
        <v>38</v>
      </c>
      <c r="H29" s="64"/>
      <c r="I29" s="19">
        <f>0.02</f>
        <v>0.02</v>
      </c>
      <c r="J29" s="19">
        <v>0.02</v>
      </c>
      <c r="K29" s="20">
        <f>J31+K27*J30</f>
        <v>0.02049</v>
      </c>
      <c r="L29" s="19">
        <v>0.0207</v>
      </c>
      <c r="M29" s="20">
        <f>L31+M27*L30</f>
        <v>0.021032307692307697</v>
      </c>
      <c r="N29" s="20">
        <f aca="true" t="shared" si="31" ref="N29:BT29">M31+N27*M30</f>
        <v>0.021323076923076927</v>
      </c>
      <c r="O29" s="20">
        <f t="shared" si="31"/>
        <v>0.021357692307692314</v>
      </c>
      <c r="P29" s="19">
        <v>0.0216</v>
      </c>
      <c r="Q29" s="20">
        <f t="shared" si="31"/>
        <v>0.021754017857142857</v>
      </c>
      <c r="R29" s="20">
        <f t="shared" si="31"/>
        <v>0.02209285714285714</v>
      </c>
      <c r="S29" s="20">
        <f t="shared" si="31"/>
        <v>0.022441964285714284</v>
      </c>
      <c r="T29" s="19">
        <v>0.02275</v>
      </c>
      <c r="U29" s="20">
        <f t="shared" si="31"/>
        <v>0.022925000000000008</v>
      </c>
      <c r="V29" s="19">
        <v>0.02415</v>
      </c>
      <c r="W29" s="20">
        <f t="shared" si="31"/>
        <v>0.02476509433962264</v>
      </c>
      <c r="X29" s="20">
        <f t="shared" si="31"/>
        <v>0.024822759433962265</v>
      </c>
      <c r="Y29" s="20">
        <f t="shared" si="31"/>
        <v>0.025380188679245283</v>
      </c>
      <c r="Z29" s="20">
        <f t="shared" si="31"/>
        <v>0.025783844339622643</v>
      </c>
      <c r="AA29" s="20">
        <f t="shared" si="31"/>
        <v>0.02595683962264151</v>
      </c>
      <c r="AB29" s="20">
        <f t="shared" si="31"/>
        <v>0.026879481132075472</v>
      </c>
      <c r="AC29" s="20">
        <f t="shared" si="31"/>
        <v>0.027686792452830192</v>
      </c>
      <c r="AD29" s="20">
        <f t="shared" si="31"/>
        <v>0.02778290094339623</v>
      </c>
      <c r="AE29" s="20">
        <f t="shared" si="31"/>
        <v>0.028455660377358492</v>
      </c>
      <c r="AF29" s="20">
        <f t="shared" si="31"/>
        <v>0.028743985849056602</v>
      </c>
      <c r="AG29" s="20">
        <f t="shared" si="31"/>
        <v>0.029378301886792454</v>
      </c>
      <c r="AH29" s="20">
        <f t="shared" si="31"/>
        <v>0.030031839622641512</v>
      </c>
      <c r="AI29" s="20">
        <f t="shared" si="31"/>
        <v>0.03060849056603774</v>
      </c>
      <c r="AJ29" s="20">
        <f t="shared" si="31"/>
        <v>0.03066615566037736</v>
      </c>
      <c r="AK29" s="20">
        <f t="shared" si="31"/>
        <v>0.03106981132075472</v>
      </c>
      <c r="AL29" s="20">
        <f t="shared" si="31"/>
        <v>0.03168490566037736</v>
      </c>
      <c r="AM29" s="20">
        <f t="shared" si="31"/>
        <v>0.03174257075471698</v>
      </c>
      <c r="AN29" s="19">
        <v>0.0323</v>
      </c>
      <c r="AO29" s="20">
        <f t="shared" si="31"/>
        <v>0.03252750000000002</v>
      </c>
      <c r="AP29" s="20">
        <f t="shared" si="31"/>
        <v>0.03262500000000002</v>
      </c>
      <c r="AQ29" s="20">
        <f t="shared" si="31"/>
        <v>0.03314500000000002</v>
      </c>
      <c r="AR29" s="19">
        <v>0.0336</v>
      </c>
      <c r="AS29" s="20">
        <f t="shared" si="31"/>
        <v>0.03361201923076922</v>
      </c>
      <c r="AT29" s="20">
        <f t="shared" si="31"/>
        <v>0.03369615384615384</v>
      </c>
      <c r="AU29" s="20">
        <f t="shared" si="31"/>
        <v>0.03373221153846153</v>
      </c>
      <c r="AV29" s="20">
        <f t="shared" si="31"/>
        <v>0.033811538461538455</v>
      </c>
      <c r="AW29" s="20">
        <f t="shared" si="31"/>
        <v>0.03389326923076923</v>
      </c>
      <c r="AX29" s="20">
        <f t="shared" si="31"/>
        <v>0.033965384615384606</v>
      </c>
      <c r="AY29" s="20">
        <f t="shared" si="31"/>
        <v>0.033972596153846145</v>
      </c>
      <c r="AZ29" s="20">
        <f t="shared" si="31"/>
        <v>0.03402307692307692</v>
      </c>
      <c r="BA29" s="19">
        <v>0.0341</v>
      </c>
      <c r="BB29" s="20">
        <f t="shared" si="31"/>
        <v>0.034113404255319155</v>
      </c>
      <c r="BC29" s="20">
        <f t="shared" si="31"/>
        <v>0.03424297872340426</v>
      </c>
      <c r="BD29" s="20">
        <f t="shared" si="31"/>
        <v>0.034336808510638306</v>
      </c>
      <c r="BE29" s="20">
        <f t="shared" si="31"/>
        <v>0.03437702127659575</v>
      </c>
      <c r="BF29" s="20">
        <f t="shared" si="31"/>
        <v>0.03459148936170213</v>
      </c>
      <c r="BG29" s="20">
        <f t="shared" si="31"/>
        <v>0.03477914893617022</v>
      </c>
      <c r="BH29" s="20">
        <f t="shared" si="31"/>
        <v>0.03480148936170213</v>
      </c>
      <c r="BI29" s="20">
        <f t="shared" si="31"/>
        <v>0.034957872340425536</v>
      </c>
      <c r="BJ29" s="20">
        <f t="shared" si="31"/>
        <v>0.03502489361702128</v>
      </c>
      <c r="BK29" s="20">
        <f t="shared" si="31"/>
        <v>0.03517234042553192</v>
      </c>
      <c r="BL29" s="20">
        <f t="shared" si="31"/>
        <v>0.03532425531914894</v>
      </c>
      <c r="BM29" s="20">
        <f t="shared" si="31"/>
        <v>0.035458297872340436</v>
      </c>
      <c r="BN29" s="20">
        <f t="shared" si="31"/>
        <v>0.03547170212765958</v>
      </c>
      <c r="BO29" s="20">
        <f t="shared" si="31"/>
        <v>0.035565531914893624</v>
      </c>
      <c r="BP29" s="20">
        <f t="shared" si="31"/>
        <v>0.03570851063829788</v>
      </c>
      <c r="BQ29" s="20">
        <f t="shared" si="31"/>
        <v>0.03572191489361703</v>
      </c>
      <c r="BR29" s="20">
        <f t="shared" si="31"/>
        <v>0.035851489361702134</v>
      </c>
      <c r="BS29" s="20">
        <f t="shared" si="31"/>
        <v>0.03594531914893618</v>
      </c>
      <c r="BT29" s="20">
        <f t="shared" si="31"/>
        <v>0.03598553191489362</v>
      </c>
      <c r="BU29" s="19">
        <v>0.0362</v>
      </c>
      <c r="BV29" s="20">
        <f aca="true" t="shared" si="32" ref="BV29:CQ29">BU31+BV27*BU30</f>
        <v>0.03632064631956911</v>
      </c>
      <c r="BW29" s="20">
        <f t="shared" si="32"/>
        <v>0.03633500897666068</v>
      </c>
      <c r="BX29" s="20">
        <f t="shared" si="32"/>
        <v>0.03643554757630161</v>
      </c>
      <c r="BY29" s="20">
        <f t="shared" si="32"/>
        <v>0.0364786355475763</v>
      </c>
      <c r="BZ29" s="20">
        <f t="shared" si="32"/>
        <v>0.036573429084380604</v>
      </c>
      <c r="CA29" s="20">
        <f t="shared" si="32"/>
        <v>0.03667109515260322</v>
      </c>
      <c r="CB29" s="20">
        <f t="shared" si="32"/>
        <v>0.036757271095152595</v>
      </c>
      <c r="CC29" s="20">
        <f t="shared" si="32"/>
        <v>0.036765888689407535</v>
      </c>
      <c r="CD29" s="20">
        <f t="shared" si="32"/>
        <v>0.036826211849192096</v>
      </c>
      <c r="CE29" s="20">
        <f t="shared" si="32"/>
        <v>0.03691813285457809</v>
      </c>
      <c r="CF29" s="20">
        <f t="shared" si="32"/>
        <v>0.03692675044883303</v>
      </c>
      <c r="CG29" s="20">
        <f t="shared" si="32"/>
        <v>0.03701005385996409</v>
      </c>
      <c r="CH29" s="20">
        <f t="shared" si="32"/>
        <v>0.03707037701974865</v>
      </c>
      <c r="CI29" s="20">
        <f t="shared" si="32"/>
        <v>0.03709622980251346</v>
      </c>
      <c r="CJ29" s="20">
        <f t="shared" si="32"/>
        <v>0.037234111310592455</v>
      </c>
      <c r="CK29" s="20">
        <f t="shared" si="32"/>
        <v>0.03735475763016157</v>
      </c>
      <c r="CL29" s="20">
        <f t="shared" si="32"/>
        <v>0.03736912028725314</v>
      </c>
      <c r="CM29" s="20">
        <f t="shared" si="32"/>
        <v>0.03746965888689407</v>
      </c>
      <c r="CN29" s="20">
        <f t="shared" si="32"/>
        <v>0.03751274685816876</v>
      </c>
      <c r="CO29" s="20">
        <f t="shared" si="32"/>
        <v>0.03760754039497306</v>
      </c>
      <c r="CP29" s="20">
        <f t="shared" si="32"/>
        <v>0.03770520646319568</v>
      </c>
      <c r="CQ29" s="20">
        <f t="shared" si="32"/>
        <v>0.037791382405745054</v>
      </c>
      <c r="CR29" s="19">
        <v>0.0378</v>
      </c>
      <c r="CS29" s="20">
        <f>CR31+CS27*CR30</f>
        <v>0.03785157894736842</v>
      </c>
      <c r="CT29" s="20">
        <f aca="true" t="shared" si="33" ref="CT29:FE29">CS31+CT27*CS30</f>
        <v>0.03793017543859649</v>
      </c>
      <c r="CU29" s="20">
        <f t="shared" si="33"/>
        <v>0.03793754385964912</v>
      </c>
      <c r="CV29" s="20">
        <f t="shared" si="33"/>
        <v>0.03800877192982456</v>
      </c>
      <c r="CW29" s="20">
        <f t="shared" si="33"/>
        <v>0.03806035087719298</v>
      </c>
      <c r="CX29" s="20">
        <f t="shared" si="33"/>
        <v>0.03808245614035088</v>
      </c>
      <c r="CY29" s="20">
        <f t="shared" si="33"/>
        <v>0.03820035087719298</v>
      </c>
      <c r="CZ29" s="20">
        <f t="shared" si="33"/>
        <v>0.038303508771929826</v>
      </c>
      <c r="DA29" s="20">
        <f t="shared" si="33"/>
        <v>0.038315789473684206</v>
      </c>
      <c r="DB29" s="20">
        <f t="shared" si="33"/>
        <v>0.03840175438596491</v>
      </c>
      <c r="DC29" s="20">
        <f t="shared" si="33"/>
        <v>0.03843859649122807</v>
      </c>
      <c r="DD29" s="20">
        <f t="shared" si="33"/>
        <v>0.03851964912280702</v>
      </c>
      <c r="DE29" s="20">
        <f t="shared" si="33"/>
        <v>0.03860315789473684</v>
      </c>
      <c r="DF29" s="20">
        <f t="shared" si="33"/>
        <v>0.038676842105263155</v>
      </c>
      <c r="DG29" s="20">
        <f t="shared" si="33"/>
        <v>0.038684210526315786</v>
      </c>
      <c r="DH29" s="20">
        <f t="shared" si="33"/>
        <v>0.03873578947368421</v>
      </c>
      <c r="DI29" s="20">
        <f t="shared" si="33"/>
        <v>0.03881438596491228</v>
      </c>
      <c r="DJ29" s="20">
        <f t="shared" si="33"/>
        <v>0.03882175438596491</v>
      </c>
      <c r="DK29" s="20">
        <f t="shared" si="33"/>
        <v>0.03889298245614035</v>
      </c>
      <c r="DL29" s="20">
        <f t="shared" si="33"/>
        <v>0.03894456140350877</v>
      </c>
      <c r="DM29" s="20">
        <f t="shared" si="33"/>
        <v>0.03896666666666666</v>
      </c>
      <c r="DN29" s="20">
        <f t="shared" si="33"/>
        <v>0.03908456140350877</v>
      </c>
      <c r="DO29" s="20">
        <f t="shared" si="33"/>
        <v>0.03918771929824561</v>
      </c>
      <c r="DP29" s="19">
        <v>0.0392</v>
      </c>
      <c r="DQ29" s="20">
        <f t="shared" si="33"/>
        <v>0.03922370203160269</v>
      </c>
      <c r="DR29" s="20">
        <f t="shared" si="33"/>
        <v>0.039233860045146715</v>
      </c>
      <c r="DS29" s="20">
        <f t="shared" si="33"/>
        <v>0.039256207674943554</v>
      </c>
      <c r="DT29" s="20">
        <f t="shared" si="33"/>
        <v>0.03927923250564333</v>
      </c>
      <c r="DU29" s="20">
        <f t="shared" si="33"/>
        <v>0.03929954853273136</v>
      </c>
      <c r="DV29" s="20">
        <f t="shared" si="33"/>
        <v>0.03930158013544017</v>
      </c>
      <c r="DW29" s="20">
        <f t="shared" si="33"/>
        <v>0.03931580135440179</v>
      </c>
      <c r="DX29" s="20">
        <f t="shared" si="33"/>
        <v>0.0393374717832957</v>
      </c>
      <c r="DY29" s="20">
        <f t="shared" si="33"/>
        <v>0.039339503386004504</v>
      </c>
      <c r="DZ29" s="20">
        <f t="shared" si="33"/>
        <v>0.039359142212189606</v>
      </c>
      <c r="EA29" s="20">
        <f t="shared" si="33"/>
        <v>0.03937336343115123</v>
      </c>
      <c r="EB29" s="20">
        <f t="shared" si="33"/>
        <v>0.03937945823927764</v>
      </c>
      <c r="EC29" s="20">
        <f t="shared" si="33"/>
        <v>0.0394119638826185</v>
      </c>
      <c r="ED29" s="20">
        <f t="shared" si="33"/>
        <v>0.03944040632054175</v>
      </c>
      <c r="EE29" s="20">
        <f t="shared" si="33"/>
        <v>0.03944379232505642</v>
      </c>
      <c r="EF29" s="20">
        <f t="shared" si="33"/>
        <v>0.03946749435665913</v>
      </c>
      <c r="EG29" s="20">
        <f t="shared" si="33"/>
        <v>0.03947765237020315</v>
      </c>
      <c r="EH29" s="19">
        <v>0.0395</v>
      </c>
      <c r="EI29" s="20">
        <f t="shared" si="33"/>
        <v>0.03950000000000002</v>
      </c>
      <c r="EJ29" s="20">
        <f t="shared" si="33"/>
        <v>0.03950000000000002</v>
      </c>
      <c r="EK29" s="20">
        <f t="shared" si="33"/>
        <v>0.03950000000000002</v>
      </c>
      <c r="EL29" s="20">
        <f t="shared" si="33"/>
        <v>0.03950000000000002</v>
      </c>
      <c r="EM29" s="20">
        <f t="shared" si="33"/>
        <v>0.03950000000000002</v>
      </c>
      <c r="EN29" s="20">
        <f t="shared" si="33"/>
        <v>0.03950000000000002</v>
      </c>
      <c r="EO29" s="20">
        <f t="shared" si="33"/>
        <v>0.03950000000000002</v>
      </c>
      <c r="EP29" s="20">
        <f t="shared" si="33"/>
        <v>0.03950000000000002</v>
      </c>
      <c r="EQ29" s="20">
        <f t="shared" si="33"/>
        <v>0.03950000000000002</v>
      </c>
      <c r="ER29" s="20">
        <f t="shared" si="33"/>
        <v>0.03950000000000002</v>
      </c>
      <c r="ES29" s="20">
        <f t="shared" si="33"/>
        <v>0.03950000000000002</v>
      </c>
      <c r="ET29" s="20">
        <f t="shared" si="33"/>
        <v>0.03950000000000002</v>
      </c>
      <c r="EU29" s="20">
        <f t="shared" si="33"/>
        <v>0.03950000000000002</v>
      </c>
      <c r="EV29" s="19">
        <v>0.0395</v>
      </c>
      <c r="EW29" s="20">
        <f t="shared" si="33"/>
        <v>0.0395068361581921</v>
      </c>
      <c r="EX29" s="20">
        <f t="shared" si="33"/>
        <v>0.039513879472693046</v>
      </c>
      <c r="EY29" s="20">
        <f t="shared" si="33"/>
        <v>0.039520094161958584</v>
      </c>
      <c r="EZ29" s="20">
        <f t="shared" si="33"/>
        <v>0.039520715630885134</v>
      </c>
      <c r="FA29" s="20">
        <f t="shared" si="33"/>
        <v>0.03952506591337101</v>
      </c>
      <c r="FB29" s="20">
        <f t="shared" si="33"/>
        <v>0.039531694915254253</v>
      </c>
      <c r="FC29" s="20">
        <f t="shared" si="33"/>
        <v>0.0395323163841808</v>
      </c>
      <c r="FD29" s="20">
        <f t="shared" si="33"/>
        <v>0.03953832391713749</v>
      </c>
      <c r="FE29" s="20">
        <f t="shared" si="33"/>
        <v>0.039542674199623366</v>
      </c>
      <c r="FF29" s="20">
        <f aca="true" t="shared" si="34" ref="FF29:HI29">FE31+FF27*FE30</f>
        <v>0.03954453860640303</v>
      </c>
      <c r="FG29" s="20">
        <f t="shared" si="34"/>
        <v>0.039554482109227886</v>
      </c>
      <c r="FH29" s="20">
        <f t="shared" si="34"/>
        <v>0.039563182674199636</v>
      </c>
      <c r="FI29" s="20">
        <f t="shared" si="34"/>
        <v>0.03956421845574389</v>
      </c>
      <c r="FJ29" s="20">
        <f t="shared" si="34"/>
        <v>0.039571468926553686</v>
      </c>
      <c r="FK29" s="20">
        <f t="shared" si="34"/>
        <v>0.039574576271186455</v>
      </c>
      <c r="FL29" s="20">
        <f t="shared" si="34"/>
        <v>0.03958141242937854</v>
      </c>
      <c r="FM29" s="20">
        <f t="shared" si="34"/>
        <v>0.03958845574387949</v>
      </c>
      <c r="FN29" s="20">
        <f t="shared" si="34"/>
        <v>0.039594670433145025</v>
      </c>
      <c r="FO29" s="20">
        <f t="shared" si="34"/>
        <v>0.039595291902071575</v>
      </c>
      <c r="FP29" s="20">
        <f t="shared" si="34"/>
        <v>0.03959964218455745</v>
      </c>
      <c r="FQ29" s="20">
        <f t="shared" si="34"/>
        <v>0.03960627118644069</v>
      </c>
      <c r="FR29" s="20">
        <f t="shared" si="34"/>
        <v>0.039606892655367244</v>
      </c>
      <c r="FS29" s="20">
        <f t="shared" si="34"/>
        <v>0.03961290018832393</v>
      </c>
      <c r="FT29" s="20">
        <f t="shared" si="34"/>
        <v>0.03961725047080981</v>
      </c>
      <c r="FU29" s="20">
        <f t="shared" si="34"/>
        <v>0.03961911487758946</v>
      </c>
      <c r="FV29" s="20">
        <f t="shared" si="34"/>
        <v>0.03962905838041433</v>
      </c>
      <c r="FW29" s="20">
        <f t="shared" si="34"/>
        <v>0.03963775894538608</v>
      </c>
      <c r="FX29" s="20">
        <f t="shared" si="34"/>
        <v>0.03963879472693033</v>
      </c>
      <c r="FY29" s="20">
        <f t="shared" si="34"/>
        <v>0.03964604519774013</v>
      </c>
      <c r="FZ29" s="20">
        <f t="shared" si="34"/>
        <v>0.0396491525423729</v>
      </c>
      <c r="GA29" s="20">
        <f t="shared" si="34"/>
        <v>0.039655988700564984</v>
      </c>
      <c r="GB29" s="20">
        <f t="shared" si="34"/>
        <v>0.03966303201506593</v>
      </c>
      <c r="GC29" s="20">
        <f t="shared" si="34"/>
        <v>0.03966924670433146</v>
      </c>
      <c r="GD29" s="20">
        <f t="shared" si="34"/>
        <v>0.039669868173258016</v>
      </c>
      <c r="GE29" s="20">
        <f t="shared" si="34"/>
        <v>0.03967421845574389</v>
      </c>
      <c r="GF29" s="20">
        <f t="shared" si="34"/>
        <v>0.03968084745762713</v>
      </c>
      <c r="GG29" s="20">
        <f t="shared" si="34"/>
        <v>0.039681468926553685</v>
      </c>
      <c r="GH29" s="20">
        <f t="shared" si="34"/>
        <v>0.03968747645951037</v>
      </c>
      <c r="GI29" s="20">
        <f t="shared" si="34"/>
        <v>0.03969182674199625</v>
      </c>
      <c r="GJ29" s="20">
        <f t="shared" si="34"/>
        <v>0.039693691148775904</v>
      </c>
      <c r="GK29" s="20">
        <f t="shared" si="34"/>
        <v>0.03970363465160077</v>
      </c>
      <c r="GL29" s="20">
        <f t="shared" si="34"/>
        <v>0.03971233521657252</v>
      </c>
      <c r="GM29" s="20">
        <f t="shared" si="34"/>
        <v>0.039713370998116775</v>
      </c>
      <c r="GN29" s="20">
        <f t="shared" si="34"/>
        <v>0.03972062146892656</v>
      </c>
      <c r="GO29" s="20">
        <f t="shared" si="34"/>
        <v>0.03972372881355933</v>
      </c>
      <c r="GP29" s="20">
        <f t="shared" si="34"/>
        <v>0.039730564971751425</v>
      </c>
      <c r="GQ29" s="20">
        <f t="shared" si="34"/>
        <v>0.03973760828625236</v>
      </c>
      <c r="GR29" s="20">
        <f t="shared" si="34"/>
        <v>0.0397438229755179</v>
      </c>
      <c r="GS29" s="20">
        <f t="shared" si="34"/>
        <v>0.03974444444444446</v>
      </c>
      <c r="GT29" s="20">
        <f t="shared" si="34"/>
        <v>0.03974879472693033</v>
      </c>
      <c r="GU29" s="20">
        <f t="shared" si="34"/>
        <v>0.03975542372881357</v>
      </c>
      <c r="GV29" s="20">
        <f t="shared" si="34"/>
        <v>0.03975604519774013</v>
      </c>
      <c r="GW29" s="20">
        <f t="shared" si="34"/>
        <v>0.03976205273069681</v>
      </c>
      <c r="GX29" s="20">
        <f t="shared" si="34"/>
        <v>0.03976640301318268</v>
      </c>
      <c r="GY29" s="20">
        <f t="shared" si="34"/>
        <v>0.039768267419962346</v>
      </c>
      <c r="GZ29" s="20">
        <f t="shared" si="34"/>
        <v>0.0397782109227872</v>
      </c>
      <c r="HA29" s="20">
        <f t="shared" si="34"/>
        <v>0.03978691148775896</v>
      </c>
      <c r="HB29" s="20">
        <f t="shared" si="34"/>
        <v>0.039787947269303216</v>
      </c>
      <c r="HC29" s="20">
        <f t="shared" si="34"/>
        <v>0.039795197740113</v>
      </c>
      <c r="HD29" s="20">
        <f t="shared" si="34"/>
        <v>0.03979830508474577</v>
      </c>
      <c r="HE29" s="20">
        <f t="shared" si="34"/>
        <v>0.039805141242937866</v>
      </c>
      <c r="HF29" s="20">
        <f t="shared" si="34"/>
        <v>0.039812184557438804</v>
      </c>
      <c r="HG29" s="20">
        <f t="shared" si="34"/>
        <v>0.03981839924670434</v>
      </c>
      <c r="HH29" s="20">
        <f t="shared" si="34"/>
        <v>0.0398190207156309</v>
      </c>
      <c r="HI29" s="20">
        <f t="shared" si="34"/>
        <v>0.039823370998116774</v>
      </c>
      <c r="HJ29" s="19">
        <v>0.03983</v>
      </c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2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</row>
    <row r="30" spans="3:248" ht="12.75">
      <c r="C30" s="16"/>
      <c r="D30" s="16"/>
      <c r="G30" s="122" t="s">
        <v>82</v>
      </c>
      <c r="H30" s="64"/>
      <c r="I30" s="12"/>
      <c r="J30" s="12">
        <f>(L29-J29)/(L27-J27)</f>
        <v>0.008399999999999989</v>
      </c>
      <c r="K30" s="11"/>
      <c r="L30" s="12">
        <f>(P29-L29)/(P27-L27)</f>
        <v>0.002492307692307697</v>
      </c>
      <c r="M30" s="11">
        <f aca="true" t="shared" si="35" ref="M30:O31">L30</f>
        <v>0.002492307692307697</v>
      </c>
      <c r="N30" s="11">
        <f t="shared" si="35"/>
        <v>0.002492307692307697</v>
      </c>
      <c r="O30" s="11">
        <f t="shared" si="35"/>
        <v>0.002492307692307697</v>
      </c>
      <c r="P30" s="12">
        <f>(T29-P29)/(T27-P27)</f>
        <v>0.003696428571428566</v>
      </c>
      <c r="Q30" s="11">
        <f aca="true" t="shared" si="36" ref="Q30:S31">P30</f>
        <v>0.003696428571428566</v>
      </c>
      <c r="R30" s="11">
        <f t="shared" si="36"/>
        <v>0.003696428571428566</v>
      </c>
      <c r="S30" s="11">
        <f t="shared" si="36"/>
        <v>0.003696428571428566</v>
      </c>
      <c r="T30" s="12">
        <f>(V29-T29)/(V27-T27)</f>
        <v>0.020999999999999998</v>
      </c>
      <c r="U30" s="11"/>
      <c r="V30" s="12">
        <f>(AN29-V29)/(AN27-V27)</f>
        <v>0.006919811320754719</v>
      </c>
      <c r="W30" s="11">
        <f aca="true" t="shared" si="37" ref="W30:AM31">V30</f>
        <v>0.006919811320754719</v>
      </c>
      <c r="X30" s="11">
        <f t="shared" si="37"/>
        <v>0.006919811320754719</v>
      </c>
      <c r="Y30" s="11">
        <f t="shared" si="37"/>
        <v>0.006919811320754719</v>
      </c>
      <c r="Z30" s="11">
        <f t="shared" si="37"/>
        <v>0.006919811320754719</v>
      </c>
      <c r="AA30" s="11">
        <f t="shared" si="37"/>
        <v>0.006919811320754719</v>
      </c>
      <c r="AB30" s="11">
        <f t="shared" si="37"/>
        <v>0.006919811320754719</v>
      </c>
      <c r="AC30" s="11">
        <f t="shared" si="37"/>
        <v>0.006919811320754719</v>
      </c>
      <c r="AD30" s="11">
        <f t="shared" si="37"/>
        <v>0.006919811320754719</v>
      </c>
      <c r="AE30" s="11">
        <f t="shared" si="37"/>
        <v>0.006919811320754719</v>
      </c>
      <c r="AF30" s="11">
        <f t="shared" si="37"/>
        <v>0.006919811320754719</v>
      </c>
      <c r="AG30" s="11">
        <f t="shared" si="37"/>
        <v>0.006919811320754719</v>
      </c>
      <c r="AH30" s="11">
        <f t="shared" si="37"/>
        <v>0.006919811320754719</v>
      </c>
      <c r="AI30" s="11">
        <f t="shared" si="37"/>
        <v>0.006919811320754719</v>
      </c>
      <c r="AJ30" s="11">
        <f t="shared" si="37"/>
        <v>0.006919811320754719</v>
      </c>
      <c r="AK30" s="11">
        <f t="shared" si="37"/>
        <v>0.006919811320754719</v>
      </c>
      <c r="AL30" s="11">
        <f t="shared" si="37"/>
        <v>0.006919811320754719</v>
      </c>
      <c r="AM30" s="11">
        <f t="shared" si="37"/>
        <v>0.006919811320754719</v>
      </c>
      <c r="AN30" s="12">
        <f>(AR29-AN29)/(AR27-AN27)</f>
        <v>0.003899999999999985</v>
      </c>
      <c r="AO30" s="11">
        <f aca="true" t="shared" si="38" ref="AO30:AQ31">AN30</f>
        <v>0.003899999999999985</v>
      </c>
      <c r="AP30" s="11">
        <f t="shared" si="38"/>
        <v>0.003899999999999985</v>
      </c>
      <c r="AQ30" s="11">
        <f t="shared" si="38"/>
        <v>0.003899999999999985</v>
      </c>
      <c r="AR30" s="12">
        <f>(BA29-AR29)/(BA27-AR27)</f>
        <v>0.000865384615384616</v>
      </c>
      <c r="AS30" s="11">
        <f aca="true" t="shared" si="39" ref="AS30:AZ31">AR30</f>
        <v>0.000865384615384616</v>
      </c>
      <c r="AT30" s="11">
        <f t="shared" si="39"/>
        <v>0.000865384615384616</v>
      </c>
      <c r="AU30" s="11">
        <f t="shared" si="39"/>
        <v>0.000865384615384616</v>
      </c>
      <c r="AV30" s="11">
        <f t="shared" si="39"/>
        <v>0.000865384615384616</v>
      </c>
      <c r="AW30" s="11">
        <f t="shared" si="39"/>
        <v>0.000865384615384616</v>
      </c>
      <c r="AX30" s="11">
        <f t="shared" si="39"/>
        <v>0.000865384615384616</v>
      </c>
      <c r="AY30" s="11">
        <f t="shared" si="39"/>
        <v>0.000865384615384616</v>
      </c>
      <c r="AZ30" s="11">
        <f t="shared" si="39"/>
        <v>0.000865384615384616</v>
      </c>
      <c r="BA30" s="12">
        <f>(BU29-BA29)/(BU27-BA27)</f>
        <v>0.0016085106382978762</v>
      </c>
      <c r="BB30" s="11">
        <f>BA30</f>
        <v>0.0016085106382978762</v>
      </c>
      <c r="BC30" s="11">
        <f aca="true" t="shared" si="40" ref="BC30:BT30">$BA$30</f>
        <v>0.0016085106382978762</v>
      </c>
      <c r="BD30" s="11">
        <f t="shared" si="40"/>
        <v>0.0016085106382978762</v>
      </c>
      <c r="BE30" s="11">
        <f t="shared" si="40"/>
        <v>0.0016085106382978762</v>
      </c>
      <c r="BF30" s="11">
        <f t="shared" si="40"/>
        <v>0.0016085106382978762</v>
      </c>
      <c r="BG30" s="11">
        <f t="shared" si="40"/>
        <v>0.0016085106382978762</v>
      </c>
      <c r="BH30" s="11">
        <f t="shared" si="40"/>
        <v>0.0016085106382978762</v>
      </c>
      <c r="BI30" s="11">
        <f t="shared" si="40"/>
        <v>0.0016085106382978762</v>
      </c>
      <c r="BJ30" s="11">
        <f t="shared" si="40"/>
        <v>0.0016085106382978762</v>
      </c>
      <c r="BK30" s="11">
        <f t="shared" si="40"/>
        <v>0.0016085106382978762</v>
      </c>
      <c r="BL30" s="11">
        <f t="shared" si="40"/>
        <v>0.0016085106382978762</v>
      </c>
      <c r="BM30" s="11">
        <f t="shared" si="40"/>
        <v>0.0016085106382978762</v>
      </c>
      <c r="BN30" s="11">
        <f t="shared" si="40"/>
        <v>0.0016085106382978762</v>
      </c>
      <c r="BO30" s="11">
        <f t="shared" si="40"/>
        <v>0.0016085106382978762</v>
      </c>
      <c r="BP30" s="11">
        <f t="shared" si="40"/>
        <v>0.0016085106382978762</v>
      </c>
      <c r="BQ30" s="11">
        <f t="shared" si="40"/>
        <v>0.0016085106382978762</v>
      </c>
      <c r="BR30" s="11">
        <f t="shared" si="40"/>
        <v>0.0016085106382978762</v>
      </c>
      <c r="BS30" s="11">
        <f t="shared" si="40"/>
        <v>0.0016085106382978762</v>
      </c>
      <c r="BT30" s="11">
        <f t="shared" si="40"/>
        <v>0.0016085106382978762</v>
      </c>
      <c r="BU30" s="12">
        <f>(CR29-BU29)/(CR27-BU27)</f>
        <v>0.0010341113105924577</v>
      </c>
      <c r="BV30" s="11">
        <f aca="true" t="shared" si="41" ref="BV30:CQ31">BU30</f>
        <v>0.0010341113105924577</v>
      </c>
      <c r="BW30" s="11">
        <f t="shared" si="41"/>
        <v>0.0010341113105924577</v>
      </c>
      <c r="BX30" s="11">
        <f t="shared" si="41"/>
        <v>0.0010341113105924577</v>
      </c>
      <c r="BY30" s="11">
        <f t="shared" si="41"/>
        <v>0.0010341113105924577</v>
      </c>
      <c r="BZ30" s="11">
        <f t="shared" si="41"/>
        <v>0.0010341113105924577</v>
      </c>
      <c r="CA30" s="11">
        <f t="shared" si="41"/>
        <v>0.0010341113105924577</v>
      </c>
      <c r="CB30" s="11">
        <f t="shared" si="41"/>
        <v>0.0010341113105924577</v>
      </c>
      <c r="CC30" s="11">
        <f t="shared" si="41"/>
        <v>0.0010341113105924577</v>
      </c>
      <c r="CD30" s="11">
        <f t="shared" si="41"/>
        <v>0.0010341113105924577</v>
      </c>
      <c r="CE30" s="11">
        <f t="shared" si="41"/>
        <v>0.0010341113105924577</v>
      </c>
      <c r="CF30" s="11">
        <f t="shared" si="41"/>
        <v>0.0010341113105924577</v>
      </c>
      <c r="CG30" s="11">
        <f t="shared" si="41"/>
        <v>0.0010341113105924577</v>
      </c>
      <c r="CH30" s="11">
        <f t="shared" si="41"/>
        <v>0.0010341113105924577</v>
      </c>
      <c r="CI30" s="11">
        <f t="shared" si="41"/>
        <v>0.0010341113105924577</v>
      </c>
      <c r="CJ30" s="11">
        <f t="shared" si="41"/>
        <v>0.0010341113105924577</v>
      </c>
      <c r="CK30" s="11">
        <f t="shared" si="41"/>
        <v>0.0010341113105924577</v>
      </c>
      <c r="CL30" s="11">
        <f t="shared" si="41"/>
        <v>0.0010341113105924577</v>
      </c>
      <c r="CM30" s="11">
        <f t="shared" si="41"/>
        <v>0.0010341113105924577</v>
      </c>
      <c r="CN30" s="11">
        <f t="shared" si="41"/>
        <v>0.0010341113105924577</v>
      </c>
      <c r="CO30" s="11">
        <f t="shared" si="41"/>
        <v>0.0010341113105924577</v>
      </c>
      <c r="CP30" s="11">
        <f t="shared" si="41"/>
        <v>0.0010341113105924577</v>
      </c>
      <c r="CQ30" s="11">
        <f t="shared" si="41"/>
        <v>0.0010341113105924577</v>
      </c>
      <c r="CR30" s="12">
        <f>(DP29-CR29)/(DP27-CR27)</f>
        <v>0.0008842105263157887</v>
      </c>
      <c r="CS30" s="11">
        <f aca="true" t="shared" si="42" ref="CS30:DO31">CR30</f>
        <v>0.0008842105263157887</v>
      </c>
      <c r="CT30" s="11">
        <f t="shared" si="42"/>
        <v>0.0008842105263157887</v>
      </c>
      <c r="CU30" s="11">
        <f t="shared" si="42"/>
        <v>0.0008842105263157887</v>
      </c>
      <c r="CV30" s="11">
        <f t="shared" si="42"/>
        <v>0.0008842105263157887</v>
      </c>
      <c r="CW30" s="11">
        <f t="shared" si="42"/>
        <v>0.0008842105263157887</v>
      </c>
      <c r="CX30" s="11">
        <f t="shared" si="42"/>
        <v>0.0008842105263157887</v>
      </c>
      <c r="CY30" s="11">
        <f t="shared" si="42"/>
        <v>0.0008842105263157887</v>
      </c>
      <c r="CZ30" s="11">
        <f t="shared" si="42"/>
        <v>0.0008842105263157887</v>
      </c>
      <c r="DA30" s="11">
        <f t="shared" si="42"/>
        <v>0.0008842105263157887</v>
      </c>
      <c r="DB30" s="11">
        <f t="shared" si="42"/>
        <v>0.0008842105263157887</v>
      </c>
      <c r="DC30" s="11">
        <f t="shared" si="42"/>
        <v>0.0008842105263157887</v>
      </c>
      <c r="DD30" s="11">
        <f t="shared" si="42"/>
        <v>0.0008842105263157887</v>
      </c>
      <c r="DE30" s="11">
        <f t="shared" si="42"/>
        <v>0.0008842105263157887</v>
      </c>
      <c r="DF30" s="11">
        <f t="shared" si="42"/>
        <v>0.0008842105263157887</v>
      </c>
      <c r="DG30" s="11">
        <f t="shared" si="42"/>
        <v>0.0008842105263157887</v>
      </c>
      <c r="DH30" s="11">
        <f t="shared" si="42"/>
        <v>0.0008842105263157887</v>
      </c>
      <c r="DI30" s="11">
        <f t="shared" si="42"/>
        <v>0.0008842105263157887</v>
      </c>
      <c r="DJ30" s="11">
        <f t="shared" si="42"/>
        <v>0.0008842105263157887</v>
      </c>
      <c r="DK30" s="11">
        <f t="shared" si="42"/>
        <v>0.0008842105263157887</v>
      </c>
      <c r="DL30" s="11">
        <f t="shared" si="42"/>
        <v>0.0008842105263157887</v>
      </c>
      <c r="DM30" s="11">
        <f t="shared" si="42"/>
        <v>0.0008842105263157887</v>
      </c>
      <c r="DN30" s="11">
        <f t="shared" si="42"/>
        <v>0.0008842105263157887</v>
      </c>
      <c r="DO30" s="11">
        <f t="shared" si="42"/>
        <v>0.0008842105263157887</v>
      </c>
      <c r="DP30" s="12">
        <f>(EH29-DP29)/(EH27-DP27)</f>
        <v>0.00024379232505643465</v>
      </c>
      <c r="DQ30" s="11">
        <f aca="true" t="shared" si="43" ref="DQ30:EG31">DP30</f>
        <v>0.00024379232505643465</v>
      </c>
      <c r="DR30" s="11">
        <f t="shared" si="43"/>
        <v>0.00024379232505643465</v>
      </c>
      <c r="DS30" s="11">
        <f t="shared" si="43"/>
        <v>0.00024379232505643465</v>
      </c>
      <c r="DT30" s="11">
        <f t="shared" si="43"/>
        <v>0.00024379232505643465</v>
      </c>
      <c r="DU30" s="11">
        <f t="shared" si="43"/>
        <v>0.00024379232505643465</v>
      </c>
      <c r="DV30" s="11">
        <f t="shared" si="43"/>
        <v>0.00024379232505643465</v>
      </c>
      <c r="DW30" s="11">
        <f t="shared" si="43"/>
        <v>0.00024379232505643465</v>
      </c>
      <c r="DX30" s="11">
        <f t="shared" si="43"/>
        <v>0.00024379232505643465</v>
      </c>
      <c r="DY30" s="11">
        <f t="shared" si="43"/>
        <v>0.00024379232505643465</v>
      </c>
      <c r="DZ30" s="11">
        <f t="shared" si="43"/>
        <v>0.00024379232505643465</v>
      </c>
      <c r="EA30" s="11">
        <f t="shared" si="43"/>
        <v>0.00024379232505643465</v>
      </c>
      <c r="EB30" s="11">
        <f t="shared" si="43"/>
        <v>0.00024379232505643465</v>
      </c>
      <c r="EC30" s="11">
        <f t="shared" si="43"/>
        <v>0.00024379232505643465</v>
      </c>
      <c r="ED30" s="11">
        <f t="shared" si="43"/>
        <v>0.00024379232505643465</v>
      </c>
      <c r="EE30" s="11">
        <f t="shared" si="43"/>
        <v>0.00024379232505643465</v>
      </c>
      <c r="EF30" s="11">
        <f t="shared" si="43"/>
        <v>0.00024379232505643465</v>
      </c>
      <c r="EG30" s="11">
        <f t="shared" si="43"/>
        <v>0.00024379232505643465</v>
      </c>
      <c r="EH30" s="12">
        <f>(EV29-EH29)/(EV27-EH27)</f>
        <v>0</v>
      </c>
      <c r="EI30" s="11">
        <f aca="true" t="shared" si="44" ref="EI30:EU31">EH30</f>
        <v>0</v>
      </c>
      <c r="EJ30" s="11">
        <f t="shared" si="44"/>
        <v>0</v>
      </c>
      <c r="EK30" s="11">
        <f t="shared" si="44"/>
        <v>0</v>
      </c>
      <c r="EL30" s="11">
        <f t="shared" si="44"/>
        <v>0</v>
      </c>
      <c r="EM30" s="11">
        <f t="shared" si="44"/>
        <v>0</v>
      </c>
      <c r="EN30" s="11">
        <f t="shared" si="44"/>
        <v>0</v>
      </c>
      <c r="EO30" s="11">
        <f t="shared" si="44"/>
        <v>0</v>
      </c>
      <c r="EP30" s="11">
        <f t="shared" si="44"/>
        <v>0</v>
      </c>
      <c r="EQ30" s="11">
        <f t="shared" si="44"/>
        <v>0</v>
      </c>
      <c r="ER30" s="11">
        <f t="shared" si="44"/>
        <v>0</v>
      </c>
      <c r="ES30" s="11">
        <f t="shared" si="44"/>
        <v>0</v>
      </c>
      <c r="ET30" s="11">
        <f t="shared" si="44"/>
        <v>0</v>
      </c>
      <c r="EU30" s="11">
        <f t="shared" si="44"/>
        <v>0</v>
      </c>
      <c r="EV30" s="12">
        <f>(HJ29-EV29)/(HJ27-EV27)</f>
        <v>7.457627118644002E-05</v>
      </c>
      <c r="EW30" s="11">
        <f aca="true" t="shared" si="45" ref="EW30:HH31">EV30</f>
        <v>7.457627118644002E-05</v>
      </c>
      <c r="EX30" s="11">
        <f t="shared" si="45"/>
        <v>7.457627118644002E-05</v>
      </c>
      <c r="EY30" s="11">
        <f t="shared" si="45"/>
        <v>7.457627118644002E-05</v>
      </c>
      <c r="EZ30" s="11">
        <f t="shared" si="45"/>
        <v>7.457627118644002E-05</v>
      </c>
      <c r="FA30" s="11">
        <f t="shared" si="45"/>
        <v>7.457627118644002E-05</v>
      </c>
      <c r="FB30" s="11">
        <f t="shared" si="45"/>
        <v>7.457627118644002E-05</v>
      </c>
      <c r="FC30" s="11">
        <f t="shared" si="45"/>
        <v>7.457627118644002E-05</v>
      </c>
      <c r="FD30" s="11">
        <f t="shared" si="45"/>
        <v>7.457627118644002E-05</v>
      </c>
      <c r="FE30" s="11">
        <f t="shared" si="45"/>
        <v>7.457627118644002E-05</v>
      </c>
      <c r="FF30" s="11">
        <f t="shared" si="45"/>
        <v>7.457627118644002E-05</v>
      </c>
      <c r="FG30" s="11">
        <f t="shared" si="45"/>
        <v>7.457627118644002E-05</v>
      </c>
      <c r="FH30" s="11">
        <f t="shared" si="45"/>
        <v>7.457627118644002E-05</v>
      </c>
      <c r="FI30" s="11">
        <f t="shared" si="45"/>
        <v>7.457627118644002E-05</v>
      </c>
      <c r="FJ30" s="11">
        <f t="shared" si="45"/>
        <v>7.457627118644002E-05</v>
      </c>
      <c r="FK30" s="11">
        <f t="shared" si="45"/>
        <v>7.457627118644002E-05</v>
      </c>
      <c r="FL30" s="11">
        <f t="shared" si="45"/>
        <v>7.457627118644002E-05</v>
      </c>
      <c r="FM30" s="11">
        <f t="shared" si="45"/>
        <v>7.457627118644002E-05</v>
      </c>
      <c r="FN30" s="11">
        <f t="shared" si="45"/>
        <v>7.457627118644002E-05</v>
      </c>
      <c r="FO30" s="11">
        <f t="shared" si="45"/>
        <v>7.457627118644002E-05</v>
      </c>
      <c r="FP30" s="11">
        <f t="shared" si="45"/>
        <v>7.457627118644002E-05</v>
      </c>
      <c r="FQ30" s="11">
        <f t="shared" si="45"/>
        <v>7.457627118644002E-05</v>
      </c>
      <c r="FR30" s="11">
        <f t="shared" si="45"/>
        <v>7.457627118644002E-05</v>
      </c>
      <c r="FS30" s="11">
        <f t="shared" si="45"/>
        <v>7.457627118644002E-05</v>
      </c>
      <c r="FT30" s="11">
        <f t="shared" si="45"/>
        <v>7.457627118644002E-05</v>
      </c>
      <c r="FU30" s="11">
        <f t="shared" si="45"/>
        <v>7.457627118644002E-05</v>
      </c>
      <c r="FV30" s="11">
        <f t="shared" si="45"/>
        <v>7.457627118644002E-05</v>
      </c>
      <c r="FW30" s="11">
        <f t="shared" si="45"/>
        <v>7.457627118644002E-05</v>
      </c>
      <c r="FX30" s="11">
        <f t="shared" si="45"/>
        <v>7.457627118644002E-05</v>
      </c>
      <c r="FY30" s="11">
        <f t="shared" si="45"/>
        <v>7.457627118644002E-05</v>
      </c>
      <c r="FZ30" s="11">
        <f t="shared" si="45"/>
        <v>7.457627118644002E-05</v>
      </c>
      <c r="GA30" s="11">
        <f t="shared" si="45"/>
        <v>7.457627118644002E-05</v>
      </c>
      <c r="GB30" s="11">
        <f t="shared" si="45"/>
        <v>7.457627118644002E-05</v>
      </c>
      <c r="GC30" s="11">
        <f t="shared" si="45"/>
        <v>7.457627118644002E-05</v>
      </c>
      <c r="GD30" s="11">
        <f t="shared" si="45"/>
        <v>7.457627118644002E-05</v>
      </c>
      <c r="GE30" s="11">
        <f t="shared" si="45"/>
        <v>7.457627118644002E-05</v>
      </c>
      <c r="GF30" s="11">
        <f t="shared" si="45"/>
        <v>7.457627118644002E-05</v>
      </c>
      <c r="GG30" s="11">
        <f t="shared" si="45"/>
        <v>7.457627118644002E-05</v>
      </c>
      <c r="GH30" s="11">
        <f t="shared" si="45"/>
        <v>7.457627118644002E-05</v>
      </c>
      <c r="GI30" s="11">
        <f t="shared" si="45"/>
        <v>7.457627118644002E-05</v>
      </c>
      <c r="GJ30" s="11">
        <f t="shared" si="45"/>
        <v>7.457627118644002E-05</v>
      </c>
      <c r="GK30" s="11">
        <f t="shared" si="45"/>
        <v>7.457627118644002E-05</v>
      </c>
      <c r="GL30" s="11">
        <f t="shared" si="45"/>
        <v>7.457627118644002E-05</v>
      </c>
      <c r="GM30" s="11">
        <f t="shared" si="45"/>
        <v>7.457627118644002E-05</v>
      </c>
      <c r="GN30" s="11">
        <f t="shared" si="45"/>
        <v>7.457627118644002E-05</v>
      </c>
      <c r="GO30" s="11">
        <f t="shared" si="45"/>
        <v>7.457627118644002E-05</v>
      </c>
      <c r="GP30" s="11">
        <f t="shared" si="45"/>
        <v>7.457627118644002E-05</v>
      </c>
      <c r="GQ30" s="11">
        <f t="shared" si="45"/>
        <v>7.457627118644002E-05</v>
      </c>
      <c r="GR30" s="11">
        <f t="shared" si="45"/>
        <v>7.457627118644002E-05</v>
      </c>
      <c r="GS30" s="11">
        <f t="shared" si="45"/>
        <v>7.457627118644002E-05</v>
      </c>
      <c r="GT30" s="11">
        <f t="shared" si="45"/>
        <v>7.457627118644002E-05</v>
      </c>
      <c r="GU30" s="11">
        <f t="shared" si="45"/>
        <v>7.457627118644002E-05</v>
      </c>
      <c r="GV30" s="11">
        <f t="shared" si="45"/>
        <v>7.457627118644002E-05</v>
      </c>
      <c r="GW30" s="11">
        <f t="shared" si="45"/>
        <v>7.457627118644002E-05</v>
      </c>
      <c r="GX30" s="11">
        <f t="shared" si="45"/>
        <v>7.457627118644002E-05</v>
      </c>
      <c r="GY30" s="11">
        <f t="shared" si="45"/>
        <v>7.457627118644002E-05</v>
      </c>
      <c r="GZ30" s="11">
        <f t="shared" si="45"/>
        <v>7.457627118644002E-05</v>
      </c>
      <c r="HA30" s="11">
        <f t="shared" si="45"/>
        <v>7.457627118644002E-05</v>
      </c>
      <c r="HB30" s="11">
        <f t="shared" si="45"/>
        <v>7.457627118644002E-05</v>
      </c>
      <c r="HC30" s="11">
        <f t="shared" si="45"/>
        <v>7.457627118644002E-05</v>
      </c>
      <c r="HD30" s="11">
        <f t="shared" si="45"/>
        <v>7.457627118644002E-05</v>
      </c>
      <c r="HE30" s="11">
        <f t="shared" si="45"/>
        <v>7.457627118644002E-05</v>
      </c>
      <c r="HF30" s="11">
        <f t="shared" si="45"/>
        <v>7.457627118644002E-05</v>
      </c>
      <c r="HG30" s="11">
        <f t="shared" si="45"/>
        <v>7.457627118644002E-05</v>
      </c>
      <c r="HH30" s="11">
        <f t="shared" si="45"/>
        <v>7.457627118644002E-05</v>
      </c>
      <c r="HI30" s="11">
        <f>HH30</f>
        <v>7.457627118644002E-05</v>
      </c>
      <c r="HJ30" s="12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3"/>
      <c r="HY30" s="12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</row>
    <row r="31" spans="3:248" ht="12.75">
      <c r="C31" s="18"/>
      <c r="D31" s="18"/>
      <c r="G31" s="122" t="s">
        <v>49</v>
      </c>
      <c r="H31" s="64"/>
      <c r="I31" s="12"/>
      <c r="J31" s="12">
        <f>(L29*J27-J29*L27)/(J27-L27)</f>
        <v>0.018623333333333335</v>
      </c>
      <c r="K31" s="11"/>
      <c r="L31" s="12">
        <f>(P29*L27-L29*P27)/(L27-P27)</f>
        <v>0.020083846153846157</v>
      </c>
      <c r="M31" s="11">
        <f t="shared" si="35"/>
        <v>0.020083846153846157</v>
      </c>
      <c r="N31" s="11">
        <f t="shared" si="35"/>
        <v>0.020083846153846157</v>
      </c>
      <c r="O31" s="11">
        <f t="shared" si="35"/>
        <v>0.020083846153846157</v>
      </c>
      <c r="P31" s="12">
        <f>(T29*P27-P29*T27)/(P27-T27)</f>
        <v>0.019351339285714288</v>
      </c>
      <c r="Q31" s="11">
        <f t="shared" si="36"/>
        <v>0.019351339285714288</v>
      </c>
      <c r="R31" s="11">
        <f t="shared" si="36"/>
        <v>0.019351339285714288</v>
      </c>
      <c r="S31" s="11">
        <f t="shared" si="36"/>
        <v>0.019351339285714288</v>
      </c>
      <c r="T31" s="12">
        <f>(V29*T27-T29*V27)/(T27-V27)</f>
        <v>0.003441666666666675</v>
      </c>
      <c r="U31" s="11"/>
      <c r="V31" s="12">
        <f>(AN29*V27-V29*AN27)/(V27-AN27)</f>
        <v>0.01732629716981132</v>
      </c>
      <c r="W31" s="11">
        <f t="shared" si="37"/>
        <v>0.01732629716981132</v>
      </c>
      <c r="X31" s="11">
        <f t="shared" si="37"/>
        <v>0.01732629716981132</v>
      </c>
      <c r="Y31" s="11">
        <f t="shared" si="37"/>
        <v>0.01732629716981132</v>
      </c>
      <c r="Z31" s="11">
        <f t="shared" si="37"/>
        <v>0.01732629716981132</v>
      </c>
      <c r="AA31" s="11">
        <f t="shared" si="37"/>
        <v>0.01732629716981132</v>
      </c>
      <c r="AB31" s="11">
        <f t="shared" si="37"/>
        <v>0.01732629716981132</v>
      </c>
      <c r="AC31" s="11">
        <f t="shared" si="37"/>
        <v>0.01732629716981132</v>
      </c>
      <c r="AD31" s="11">
        <f t="shared" si="37"/>
        <v>0.01732629716981132</v>
      </c>
      <c r="AE31" s="11">
        <f t="shared" si="37"/>
        <v>0.01732629716981132</v>
      </c>
      <c r="AF31" s="11">
        <f t="shared" si="37"/>
        <v>0.01732629716981132</v>
      </c>
      <c r="AG31" s="11">
        <f t="shared" si="37"/>
        <v>0.01732629716981132</v>
      </c>
      <c r="AH31" s="11">
        <f t="shared" si="37"/>
        <v>0.01732629716981132</v>
      </c>
      <c r="AI31" s="11">
        <f t="shared" si="37"/>
        <v>0.01732629716981132</v>
      </c>
      <c r="AJ31" s="11">
        <f t="shared" si="37"/>
        <v>0.01732629716981132</v>
      </c>
      <c r="AK31" s="11">
        <f t="shared" si="37"/>
        <v>0.01732629716981132</v>
      </c>
      <c r="AL31" s="11">
        <f t="shared" si="37"/>
        <v>0.01732629716981132</v>
      </c>
      <c r="AM31" s="11">
        <f t="shared" si="37"/>
        <v>0.01732629716981132</v>
      </c>
      <c r="AN31" s="12">
        <f>(AR29*AN27-AN29*AR27)/(AN27-AR27)</f>
        <v>0.02386083333333339</v>
      </c>
      <c r="AO31" s="11">
        <f t="shared" si="38"/>
        <v>0.02386083333333339</v>
      </c>
      <c r="AP31" s="11">
        <f t="shared" si="38"/>
        <v>0.02386083333333339</v>
      </c>
      <c r="AQ31" s="11">
        <f t="shared" si="38"/>
        <v>0.02386083333333339</v>
      </c>
      <c r="AR31" s="12">
        <f>(BA29*AR27-AR29*BA27)/(AR27-BA27)</f>
        <v>0.0314389423076923</v>
      </c>
      <c r="AS31" s="11">
        <f t="shared" si="39"/>
        <v>0.0314389423076923</v>
      </c>
      <c r="AT31" s="11">
        <f t="shared" si="39"/>
        <v>0.0314389423076923</v>
      </c>
      <c r="AU31" s="11">
        <f t="shared" si="39"/>
        <v>0.0314389423076923</v>
      </c>
      <c r="AV31" s="11">
        <f t="shared" si="39"/>
        <v>0.0314389423076923</v>
      </c>
      <c r="AW31" s="11">
        <f t="shared" si="39"/>
        <v>0.0314389423076923</v>
      </c>
      <c r="AX31" s="11">
        <f t="shared" si="39"/>
        <v>0.0314389423076923</v>
      </c>
      <c r="AY31" s="11">
        <f t="shared" si="39"/>
        <v>0.0314389423076923</v>
      </c>
      <c r="AZ31" s="11">
        <f t="shared" si="39"/>
        <v>0.0314389423076923</v>
      </c>
      <c r="BA31" s="12">
        <f>(BU29*BA27-BA29*BU27)/(BA27-BU27)</f>
        <v>0.029153829787234034</v>
      </c>
      <c r="BB31" s="11">
        <f>BA31</f>
        <v>0.029153829787234034</v>
      </c>
      <c r="BC31" s="11">
        <f aca="true" t="shared" si="46" ref="BC31:BT31">BB31</f>
        <v>0.029153829787234034</v>
      </c>
      <c r="BD31" s="11">
        <f t="shared" si="46"/>
        <v>0.029153829787234034</v>
      </c>
      <c r="BE31" s="11">
        <f t="shared" si="46"/>
        <v>0.029153829787234034</v>
      </c>
      <c r="BF31" s="11">
        <f t="shared" si="46"/>
        <v>0.029153829787234034</v>
      </c>
      <c r="BG31" s="11">
        <f t="shared" si="46"/>
        <v>0.029153829787234034</v>
      </c>
      <c r="BH31" s="11">
        <f t="shared" si="46"/>
        <v>0.029153829787234034</v>
      </c>
      <c r="BI31" s="11">
        <f t="shared" si="46"/>
        <v>0.029153829787234034</v>
      </c>
      <c r="BJ31" s="11">
        <f t="shared" si="46"/>
        <v>0.029153829787234034</v>
      </c>
      <c r="BK31" s="11">
        <f t="shared" si="46"/>
        <v>0.029153829787234034</v>
      </c>
      <c r="BL31" s="11">
        <f t="shared" si="46"/>
        <v>0.029153829787234034</v>
      </c>
      <c r="BM31" s="11">
        <f t="shared" si="46"/>
        <v>0.029153829787234034</v>
      </c>
      <c r="BN31" s="11">
        <f t="shared" si="46"/>
        <v>0.029153829787234034</v>
      </c>
      <c r="BO31" s="11">
        <f t="shared" si="46"/>
        <v>0.029153829787234034</v>
      </c>
      <c r="BP31" s="11">
        <f t="shared" si="46"/>
        <v>0.029153829787234034</v>
      </c>
      <c r="BQ31" s="11">
        <f t="shared" si="46"/>
        <v>0.029153829787234034</v>
      </c>
      <c r="BR31" s="11">
        <f t="shared" si="46"/>
        <v>0.029153829787234034</v>
      </c>
      <c r="BS31" s="11">
        <f t="shared" si="46"/>
        <v>0.029153829787234034</v>
      </c>
      <c r="BT31" s="11">
        <f t="shared" si="46"/>
        <v>0.029153829787234034</v>
      </c>
      <c r="BU31" s="12">
        <f>(CR29*BU27-BU29*CR27)/(BU27-CR27)</f>
        <v>0.03167001795332137</v>
      </c>
      <c r="BV31" s="11">
        <f t="shared" si="41"/>
        <v>0.03167001795332137</v>
      </c>
      <c r="BW31" s="11">
        <f t="shared" si="41"/>
        <v>0.03167001795332137</v>
      </c>
      <c r="BX31" s="11">
        <f t="shared" si="41"/>
        <v>0.03167001795332137</v>
      </c>
      <c r="BY31" s="11">
        <f t="shared" si="41"/>
        <v>0.03167001795332137</v>
      </c>
      <c r="BZ31" s="11">
        <f t="shared" si="41"/>
        <v>0.03167001795332137</v>
      </c>
      <c r="CA31" s="11">
        <f t="shared" si="41"/>
        <v>0.03167001795332137</v>
      </c>
      <c r="CB31" s="11">
        <f t="shared" si="41"/>
        <v>0.03167001795332137</v>
      </c>
      <c r="CC31" s="11">
        <f t="shared" si="41"/>
        <v>0.03167001795332137</v>
      </c>
      <c r="CD31" s="11">
        <f t="shared" si="41"/>
        <v>0.03167001795332137</v>
      </c>
      <c r="CE31" s="11">
        <f t="shared" si="41"/>
        <v>0.03167001795332137</v>
      </c>
      <c r="CF31" s="11">
        <f t="shared" si="41"/>
        <v>0.03167001795332137</v>
      </c>
      <c r="CG31" s="11">
        <f t="shared" si="41"/>
        <v>0.03167001795332137</v>
      </c>
      <c r="CH31" s="11">
        <f t="shared" si="41"/>
        <v>0.03167001795332137</v>
      </c>
      <c r="CI31" s="11">
        <f t="shared" si="41"/>
        <v>0.03167001795332137</v>
      </c>
      <c r="CJ31" s="11">
        <f t="shared" si="41"/>
        <v>0.03167001795332137</v>
      </c>
      <c r="CK31" s="11">
        <f t="shared" si="41"/>
        <v>0.03167001795332137</v>
      </c>
      <c r="CL31" s="11">
        <f t="shared" si="41"/>
        <v>0.03167001795332137</v>
      </c>
      <c r="CM31" s="11">
        <f t="shared" si="41"/>
        <v>0.03167001795332137</v>
      </c>
      <c r="CN31" s="11">
        <f t="shared" si="41"/>
        <v>0.03167001795332137</v>
      </c>
      <c r="CO31" s="11">
        <f t="shared" si="41"/>
        <v>0.03167001795332137</v>
      </c>
      <c r="CP31" s="11">
        <f t="shared" si="41"/>
        <v>0.03167001795332137</v>
      </c>
      <c r="CQ31" s="11">
        <f t="shared" si="41"/>
        <v>0.03167001795332137</v>
      </c>
      <c r="CR31" s="12">
        <f>(DP29*CR27-CR29*DP27)/(CR27-DP27)</f>
        <v>0.032558596491228074</v>
      </c>
      <c r="CS31" s="11">
        <f t="shared" si="42"/>
        <v>0.032558596491228074</v>
      </c>
      <c r="CT31" s="11">
        <f t="shared" si="42"/>
        <v>0.032558596491228074</v>
      </c>
      <c r="CU31" s="11">
        <f t="shared" si="42"/>
        <v>0.032558596491228074</v>
      </c>
      <c r="CV31" s="11">
        <f t="shared" si="42"/>
        <v>0.032558596491228074</v>
      </c>
      <c r="CW31" s="11">
        <f t="shared" si="42"/>
        <v>0.032558596491228074</v>
      </c>
      <c r="CX31" s="11">
        <f t="shared" si="42"/>
        <v>0.032558596491228074</v>
      </c>
      <c r="CY31" s="11">
        <f t="shared" si="42"/>
        <v>0.032558596491228074</v>
      </c>
      <c r="CZ31" s="11">
        <f t="shared" si="42"/>
        <v>0.032558596491228074</v>
      </c>
      <c r="DA31" s="11">
        <f t="shared" si="42"/>
        <v>0.032558596491228074</v>
      </c>
      <c r="DB31" s="11">
        <f t="shared" si="42"/>
        <v>0.032558596491228074</v>
      </c>
      <c r="DC31" s="11">
        <f t="shared" si="42"/>
        <v>0.032558596491228074</v>
      </c>
      <c r="DD31" s="11">
        <f t="shared" si="42"/>
        <v>0.032558596491228074</v>
      </c>
      <c r="DE31" s="11">
        <f t="shared" si="42"/>
        <v>0.032558596491228074</v>
      </c>
      <c r="DF31" s="11">
        <f t="shared" si="42"/>
        <v>0.032558596491228074</v>
      </c>
      <c r="DG31" s="11">
        <f t="shared" si="42"/>
        <v>0.032558596491228074</v>
      </c>
      <c r="DH31" s="11">
        <f t="shared" si="42"/>
        <v>0.032558596491228074</v>
      </c>
      <c r="DI31" s="11">
        <f t="shared" si="42"/>
        <v>0.032558596491228074</v>
      </c>
      <c r="DJ31" s="11">
        <f t="shared" si="42"/>
        <v>0.032558596491228074</v>
      </c>
      <c r="DK31" s="11">
        <f t="shared" si="42"/>
        <v>0.032558596491228074</v>
      </c>
      <c r="DL31" s="11">
        <f t="shared" si="42"/>
        <v>0.032558596491228074</v>
      </c>
      <c r="DM31" s="11">
        <f t="shared" si="42"/>
        <v>0.032558596491228074</v>
      </c>
      <c r="DN31" s="11">
        <f t="shared" si="42"/>
        <v>0.032558596491228074</v>
      </c>
      <c r="DO31" s="11">
        <f t="shared" si="42"/>
        <v>0.032558596491228074</v>
      </c>
      <c r="DP31" s="12">
        <f>(EH29*DP27-DP29*EH27)/(DP27-EH27)</f>
        <v>0.03736884875846499</v>
      </c>
      <c r="DQ31" s="11">
        <f t="shared" si="43"/>
        <v>0.03736884875846499</v>
      </c>
      <c r="DR31" s="11">
        <f t="shared" si="43"/>
        <v>0.03736884875846499</v>
      </c>
      <c r="DS31" s="11">
        <f t="shared" si="43"/>
        <v>0.03736884875846499</v>
      </c>
      <c r="DT31" s="11">
        <f t="shared" si="43"/>
        <v>0.03736884875846499</v>
      </c>
      <c r="DU31" s="11">
        <f t="shared" si="43"/>
        <v>0.03736884875846499</v>
      </c>
      <c r="DV31" s="11">
        <f t="shared" si="43"/>
        <v>0.03736884875846499</v>
      </c>
      <c r="DW31" s="11">
        <f t="shared" si="43"/>
        <v>0.03736884875846499</v>
      </c>
      <c r="DX31" s="11">
        <f t="shared" si="43"/>
        <v>0.03736884875846499</v>
      </c>
      <c r="DY31" s="11">
        <f t="shared" si="43"/>
        <v>0.03736884875846499</v>
      </c>
      <c r="DZ31" s="11">
        <f t="shared" si="43"/>
        <v>0.03736884875846499</v>
      </c>
      <c r="EA31" s="11">
        <f t="shared" si="43"/>
        <v>0.03736884875846499</v>
      </c>
      <c r="EB31" s="11">
        <f t="shared" si="43"/>
        <v>0.03736884875846499</v>
      </c>
      <c r="EC31" s="11">
        <f t="shared" si="43"/>
        <v>0.03736884875846499</v>
      </c>
      <c r="ED31" s="11">
        <f t="shared" si="43"/>
        <v>0.03736884875846499</v>
      </c>
      <c r="EE31" s="11">
        <f t="shared" si="43"/>
        <v>0.03736884875846499</v>
      </c>
      <c r="EF31" s="11">
        <f t="shared" si="43"/>
        <v>0.03736884875846499</v>
      </c>
      <c r="EG31" s="11">
        <f t="shared" si="43"/>
        <v>0.03736884875846499</v>
      </c>
      <c r="EH31" s="12">
        <f>(EV29*EH27-EH29*EV27)/(EH27-EV27)</f>
        <v>0.03950000000000002</v>
      </c>
      <c r="EI31" s="11">
        <f t="shared" si="44"/>
        <v>0.03950000000000002</v>
      </c>
      <c r="EJ31" s="11">
        <f t="shared" si="44"/>
        <v>0.03950000000000002</v>
      </c>
      <c r="EK31" s="11">
        <f t="shared" si="44"/>
        <v>0.03950000000000002</v>
      </c>
      <c r="EL31" s="11">
        <f t="shared" si="44"/>
        <v>0.03950000000000002</v>
      </c>
      <c r="EM31" s="11">
        <f t="shared" si="44"/>
        <v>0.03950000000000002</v>
      </c>
      <c r="EN31" s="11">
        <f t="shared" si="44"/>
        <v>0.03950000000000002</v>
      </c>
      <c r="EO31" s="11">
        <f t="shared" si="44"/>
        <v>0.03950000000000002</v>
      </c>
      <c r="EP31" s="11">
        <f t="shared" si="44"/>
        <v>0.03950000000000002</v>
      </c>
      <c r="EQ31" s="11">
        <f t="shared" si="44"/>
        <v>0.03950000000000002</v>
      </c>
      <c r="ER31" s="11">
        <f t="shared" si="44"/>
        <v>0.03950000000000002</v>
      </c>
      <c r="ES31" s="11">
        <f t="shared" si="44"/>
        <v>0.03950000000000002</v>
      </c>
      <c r="ET31" s="11">
        <f t="shared" si="44"/>
        <v>0.03950000000000002</v>
      </c>
      <c r="EU31" s="11">
        <f t="shared" si="44"/>
        <v>0.03950000000000002</v>
      </c>
      <c r="EV31" s="12">
        <f>(HJ29*EV27-EV29*HJ27)/(EV27-HJ27)</f>
        <v>0.03878033898305087</v>
      </c>
      <c r="EW31" s="11">
        <f t="shared" si="45"/>
        <v>0.03878033898305087</v>
      </c>
      <c r="EX31" s="11">
        <f t="shared" si="45"/>
        <v>0.03878033898305087</v>
      </c>
      <c r="EY31" s="11">
        <f t="shared" si="45"/>
        <v>0.03878033898305087</v>
      </c>
      <c r="EZ31" s="11">
        <f t="shared" si="45"/>
        <v>0.03878033898305087</v>
      </c>
      <c r="FA31" s="11">
        <f t="shared" si="45"/>
        <v>0.03878033898305087</v>
      </c>
      <c r="FB31" s="11">
        <f t="shared" si="45"/>
        <v>0.03878033898305087</v>
      </c>
      <c r="FC31" s="11">
        <f t="shared" si="45"/>
        <v>0.03878033898305087</v>
      </c>
      <c r="FD31" s="11">
        <f t="shared" si="45"/>
        <v>0.03878033898305087</v>
      </c>
      <c r="FE31" s="11">
        <f t="shared" si="45"/>
        <v>0.03878033898305087</v>
      </c>
      <c r="FF31" s="11">
        <f t="shared" si="45"/>
        <v>0.03878033898305087</v>
      </c>
      <c r="FG31" s="11">
        <f t="shared" si="45"/>
        <v>0.03878033898305087</v>
      </c>
      <c r="FH31" s="11">
        <f t="shared" si="45"/>
        <v>0.03878033898305087</v>
      </c>
      <c r="FI31" s="11">
        <f t="shared" si="45"/>
        <v>0.03878033898305087</v>
      </c>
      <c r="FJ31" s="11">
        <f t="shared" si="45"/>
        <v>0.03878033898305087</v>
      </c>
      <c r="FK31" s="11">
        <f t="shared" si="45"/>
        <v>0.03878033898305087</v>
      </c>
      <c r="FL31" s="11">
        <f t="shared" si="45"/>
        <v>0.03878033898305087</v>
      </c>
      <c r="FM31" s="11">
        <f t="shared" si="45"/>
        <v>0.03878033898305087</v>
      </c>
      <c r="FN31" s="11">
        <f t="shared" si="45"/>
        <v>0.03878033898305087</v>
      </c>
      <c r="FO31" s="11">
        <f t="shared" si="45"/>
        <v>0.03878033898305087</v>
      </c>
      <c r="FP31" s="11">
        <f t="shared" si="45"/>
        <v>0.03878033898305087</v>
      </c>
      <c r="FQ31" s="11">
        <f t="shared" si="45"/>
        <v>0.03878033898305087</v>
      </c>
      <c r="FR31" s="11">
        <f t="shared" si="45"/>
        <v>0.03878033898305087</v>
      </c>
      <c r="FS31" s="11">
        <f t="shared" si="45"/>
        <v>0.03878033898305087</v>
      </c>
      <c r="FT31" s="11">
        <f t="shared" si="45"/>
        <v>0.03878033898305087</v>
      </c>
      <c r="FU31" s="11">
        <f t="shared" si="45"/>
        <v>0.03878033898305087</v>
      </c>
      <c r="FV31" s="11">
        <f t="shared" si="45"/>
        <v>0.03878033898305087</v>
      </c>
      <c r="FW31" s="11">
        <f t="shared" si="45"/>
        <v>0.03878033898305087</v>
      </c>
      <c r="FX31" s="11">
        <f t="shared" si="45"/>
        <v>0.03878033898305087</v>
      </c>
      <c r="FY31" s="11">
        <f t="shared" si="45"/>
        <v>0.03878033898305087</v>
      </c>
      <c r="FZ31" s="11">
        <f t="shared" si="45"/>
        <v>0.03878033898305087</v>
      </c>
      <c r="GA31" s="11">
        <f t="shared" si="45"/>
        <v>0.03878033898305087</v>
      </c>
      <c r="GB31" s="11">
        <f t="shared" si="45"/>
        <v>0.03878033898305087</v>
      </c>
      <c r="GC31" s="11">
        <f t="shared" si="45"/>
        <v>0.03878033898305087</v>
      </c>
      <c r="GD31" s="11">
        <f t="shared" si="45"/>
        <v>0.03878033898305087</v>
      </c>
      <c r="GE31" s="11">
        <f t="shared" si="45"/>
        <v>0.03878033898305087</v>
      </c>
      <c r="GF31" s="11">
        <f t="shared" si="45"/>
        <v>0.03878033898305087</v>
      </c>
      <c r="GG31" s="11">
        <f t="shared" si="45"/>
        <v>0.03878033898305087</v>
      </c>
      <c r="GH31" s="11">
        <f t="shared" si="45"/>
        <v>0.03878033898305087</v>
      </c>
      <c r="GI31" s="11">
        <f t="shared" si="45"/>
        <v>0.03878033898305087</v>
      </c>
      <c r="GJ31" s="11">
        <f t="shared" si="45"/>
        <v>0.03878033898305087</v>
      </c>
      <c r="GK31" s="11">
        <f t="shared" si="45"/>
        <v>0.03878033898305087</v>
      </c>
      <c r="GL31" s="11">
        <f t="shared" si="45"/>
        <v>0.03878033898305087</v>
      </c>
      <c r="GM31" s="11">
        <f t="shared" si="45"/>
        <v>0.03878033898305087</v>
      </c>
      <c r="GN31" s="11">
        <f t="shared" si="45"/>
        <v>0.03878033898305087</v>
      </c>
      <c r="GO31" s="11">
        <f t="shared" si="45"/>
        <v>0.03878033898305087</v>
      </c>
      <c r="GP31" s="11">
        <f t="shared" si="45"/>
        <v>0.03878033898305087</v>
      </c>
      <c r="GQ31" s="11">
        <f t="shared" si="45"/>
        <v>0.03878033898305087</v>
      </c>
      <c r="GR31" s="11">
        <f t="shared" si="45"/>
        <v>0.03878033898305087</v>
      </c>
      <c r="GS31" s="11">
        <f t="shared" si="45"/>
        <v>0.03878033898305087</v>
      </c>
      <c r="GT31" s="11">
        <f t="shared" si="45"/>
        <v>0.03878033898305087</v>
      </c>
      <c r="GU31" s="11">
        <f t="shared" si="45"/>
        <v>0.03878033898305087</v>
      </c>
      <c r="GV31" s="11">
        <f t="shared" si="45"/>
        <v>0.03878033898305087</v>
      </c>
      <c r="GW31" s="11">
        <f t="shared" si="45"/>
        <v>0.03878033898305087</v>
      </c>
      <c r="GX31" s="11">
        <f t="shared" si="45"/>
        <v>0.03878033898305087</v>
      </c>
      <c r="GY31" s="11">
        <f t="shared" si="45"/>
        <v>0.03878033898305087</v>
      </c>
      <c r="GZ31" s="11">
        <f t="shared" si="45"/>
        <v>0.03878033898305087</v>
      </c>
      <c r="HA31" s="11">
        <f t="shared" si="45"/>
        <v>0.03878033898305087</v>
      </c>
      <c r="HB31" s="11">
        <f t="shared" si="45"/>
        <v>0.03878033898305087</v>
      </c>
      <c r="HC31" s="11">
        <f t="shared" si="45"/>
        <v>0.03878033898305087</v>
      </c>
      <c r="HD31" s="11">
        <f t="shared" si="45"/>
        <v>0.03878033898305087</v>
      </c>
      <c r="HE31" s="11">
        <f t="shared" si="45"/>
        <v>0.03878033898305087</v>
      </c>
      <c r="HF31" s="11">
        <f t="shared" si="45"/>
        <v>0.03878033898305087</v>
      </c>
      <c r="HG31" s="11">
        <f t="shared" si="45"/>
        <v>0.03878033898305087</v>
      </c>
      <c r="HH31" s="11">
        <f t="shared" si="45"/>
        <v>0.03878033898305087</v>
      </c>
      <c r="HI31" s="11">
        <f>HH31</f>
        <v>0.03878033898305087</v>
      </c>
      <c r="HJ31" s="12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3"/>
      <c r="HY31" s="12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</row>
    <row r="32" spans="3:248" ht="12.75">
      <c r="C32" s="17"/>
      <c r="D32" s="17"/>
      <c r="G32" s="75" t="s">
        <v>51</v>
      </c>
      <c r="H32" s="64"/>
      <c r="I32" s="9">
        <f>EXP(-I29*I27)</f>
        <v>0.9983347214509387</v>
      </c>
      <c r="J32" s="9">
        <f>EXP(-J29*J28)</f>
        <v>0.9983901860316878</v>
      </c>
      <c r="K32" s="9">
        <f aca="true" t="shared" si="47" ref="K32:BV32">EXP(-K29*K28)</f>
        <v>0.9988054640267727</v>
      </c>
      <c r="L32" s="9">
        <f t="shared" si="47"/>
        <v>0.9994826338800297</v>
      </c>
      <c r="M32" s="9">
        <f t="shared" si="47"/>
        <v>0.9971996207055056</v>
      </c>
      <c r="N32" s="9">
        <f t="shared" si="47"/>
        <v>0.9975153994345175</v>
      </c>
      <c r="O32" s="9">
        <f t="shared" si="47"/>
        <v>0.999703409376313</v>
      </c>
      <c r="P32" s="9">
        <f t="shared" si="47"/>
        <v>0.9979022034573101</v>
      </c>
      <c r="Q32" s="9">
        <f t="shared" si="47"/>
        <v>0.9990939932614574</v>
      </c>
      <c r="R32" s="9">
        <f t="shared" si="47"/>
        <v>0.9979768707190679</v>
      </c>
      <c r="S32" s="9">
        <f t="shared" si="47"/>
        <v>0.9978827257447698</v>
      </c>
      <c r="T32" s="9">
        <f t="shared" si="47"/>
        <v>0.9981059626235563</v>
      </c>
      <c r="U32" s="9">
        <f t="shared" si="47"/>
        <v>0.9998089765806305</v>
      </c>
      <c r="V32" s="9">
        <f t="shared" si="47"/>
        <v>0.9985922418224832</v>
      </c>
      <c r="W32" s="9">
        <f t="shared" si="47"/>
        <v>0.9978010794566669</v>
      </c>
      <c r="X32" s="9">
        <f t="shared" si="47"/>
        <v>0.9997931650646787</v>
      </c>
      <c r="Y32" s="9">
        <f t="shared" si="47"/>
        <v>0.9979575733984061</v>
      </c>
      <c r="Z32" s="9">
        <f t="shared" si="47"/>
        <v>0.9984970729412698</v>
      </c>
      <c r="AA32" s="9">
        <f t="shared" si="47"/>
        <v>0.999351289513124</v>
      </c>
      <c r="AB32" s="9">
        <f t="shared" si="47"/>
        <v>0.9964224837969763</v>
      </c>
      <c r="AC32" s="9">
        <f t="shared" si="47"/>
        <v>0.9967750854576326</v>
      </c>
      <c r="AD32" s="9">
        <f t="shared" si="47"/>
        <v>0.999614200815438</v>
      </c>
      <c r="AE32" s="9">
        <f t="shared" si="47"/>
        <v>0.997237300760227</v>
      </c>
      <c r="AF32" s="9">
        <f t="shared" si="47"/>
        <v>0.9988030508387348</v>
      </c>
      <c r="AG32" s="9">
        <f t="shared" si="47"/>
        <v>0.9973106118949501</v>
      </c>
      <c r="AH32" s="9">
        <f t="shared" si="47"/>
        <v>0.9971676782043695</v>
      </c>
      <c r="AI32" s="9">
        <f t="shared" si="47"/>
        <v>0.9974525427432249</v>
      </c>
      <c r="AJ32" s="9">
        <f t="shared" si="47"/>
        <v>0.9997444813532816</v>
      </c>
      <c r="AK32" s="9">
        <f t="shared" si="47"/>
        <v>0.9981892357549751</v>
      </c>
      <c r="AL32" s="9">
        <f t="shared" si="47"/>
        <v>0.9971875263764814</v>
      </c>
      <c r="AM32" s="9">
        <f t="shared" si="47"/>
        <v>0.999735513559751</v>
      </c>
      <c r="AN32" s="9">
        <f t="shared" si="47"/>
        <v>0.9974014376789998</v>
      </c>
      <c r="AO32" s="9">
        <f t="shared" si="47"/>
        <v>0.9981043614965254</v>
      </c>
      <c r="AP32" s="9">
        <f t="shared" si="47"/>
        <v>0.9991847075316571</v>
      </c>
      <c r="AQ32" s="9">
        <f t="shared" si="47"/>
        <v>0.995590417550798</v>
      </c>
      <c r="AR32" s="9">
        <f t="shared" si="47"/>
        <v>0.9960876731704496</v>
      </c>
      <c r="AS32" s="9">
        <f t="shared" si="47"/>
        <v>0.9995332753494235</v>
      </c>
      <c r="AT32" s="9">
        <f t="shared" si="47"/>
        <v>0.9967293453246828</v>
      </c>
      <c r="AU32" s="9">
        <f t="shared" si="47"/>
        <v>0.99859547845082</v>
      </c>
      <c r="AV32" s="9">
        <f t="shared" si="47"/>
        <v>0.9969054071283254</v>
      </c>
      <c r="AW32" s="9">
        <f t="shared" si="47"/>
        <v>0.9968040868545289</v>
      </c>
      <c r="AX32" s="9">
        <f t="shared" si="47"/>
        <v>0.9971735532253682</v>
      </c>
      <c r="AY32" s="9">
        <f t="shared" si="47"/>
        <v>0.9997169351024813</v>
      </c>
      <c r="AZ32" s="9">
        <f t="shared" si="47"/>
        <v>0.9980172886868738</v>
      </c>
      <c r="BA32" s="9">
        <f t="shared" si="47"/>
        <v>0.996973478068231</v>
      </c>
      <c r="BB32" s="9">
        <f t="shared" si="47"/>
        <v>0.9997157620344725</v>
      </c>
      <c r="BC32" s="9">
        <f t="shared" si="47"/>
        <v>0.9972453388860135</v>
      </c>
      <c r="BD32" s="9">
        <f t="shared" si="47"/>
        <v>0.9979990241303478</v>
      </c>
      <c r="BE32" s="9">
        <f t="shared" si="47"/>
        <v>0.9991409436684332</v>
      </c>
      <c r="BF32" s="9">
        <f t="shared" si="47"/>
        <v>0.9953984212730848</v>
      </c>
      <c r="BG32" s="9">
        <f t="shared" si="47"/>
        <v>0.9959506534280379</v>
      </c>
      <c r="BH32" s="9">
        <f t="shared" si="47"/>
        <v>0.9995167627778224</v>
      </c>
      <c r="BI32" s="9">
        <f t="shared" si="47"/>
        <v>0.996607086949188</v>
      </c>
      <c r="BJ32" s="9">
        <f t="shared" si="47"/>
        <v>0.9985416937960206</v>
      </c>
      <c r="BK32" s="9">
        <f t="shared" si="47"/>
        <v>0.9967810607240223</v>
      </c>
      <c r="BL32" s="9">
        <f t="shared" si="47"/>
        <v>0.9966693791948535</v>
      </c>
      <c r="BM32" s="9">
        <f t="shared" si="47"/>
        <v>0.9970495031406043</v>
      </c>
      <c r="BN32" s="9">
        <f t="shared" si="47"/>
        <v>0.9997044461669113</v>
      </c>
      <c r="BO32" s="9">
        <f t="shared" si="47"/>
        <v>0.9979274945829325</v>
      </c>
      <c r="BP32" s="9">
        <f t="shared" si="47"/>
        <v>0.9968309422631055</v>
      </c>
      <c r="BQ32" s="9">
        <f t="shared" si="47"/>
        <v>0.9997023616789626</v>
      </c>
      <c r="BR32" s="9">
        <f t="shared" si="47"/>
        <v>0.997116129722962</v>
      </c>
      <c r="BS32" s="9">
        <f t="shared" si="47"/>
        <v>0.9979053864873227</v>
      </c>
      <c r="BT32" s="9">
        <f t="shared" si="47"/>
        <v>0.999100766255335</v>
      </c>
      <c r="BU32" s="9">
        <f t="shared" si="47"/>
        <v>0.9951849629705711</v>
      </c>
      <c r="BV32" s="9">
        <f t="shared" si="47"/>
        <v>0.9957715564116499</v>
      </c>
      <c r="BW32" s="9">
        <f aca="true" t="shared" si="48" ref="BW32:EH32">EXP(-BW29*BW28)</f>
        <v>0.9994954744134047</v>
      </c>
      <c r="BX32" s="9">
        <f t="shared" si="48"/>
        <v>0.9964639217986648</v>
      </c>
      <c r="BY32" s="9">
        <f t="shared" si="48"/>
        <v>0.9984812113807572</v>
      </c>
      <c r="BZ32" s="9">
        <f t="shared" si="48"/>
        <v>0.9966530492360319</v>
      </c>
      <c r="CA32" s="9">
        <f t="shared" si="48"/>
        <v>0.9965426093779512</v>
      </c>
      <c r="CB32" s="9">
        <f t="shared" si="48"/>
        <v>0.9969415805980304</v>
      </c>
      <c r="CC32" s="9">
        <f t="shared" si="48"/>
        <v>0.9996936645245512</v>
      </c>
      <c r="CD32" s="9">
        <f t="shared" si="48"/>
        <v>0.9978541100298189</v>
      </c>
      <c r="CE32" s="9">
        <f t="shared" si="48"/>
        <v>0.9967237667936333</v>
      </c>
      <c r="CF32" s="9">
        <f t="shared" si="48"/>
        <v>0.9996923244214346</v>
      </c>
      <c r="CG32" s="9">
        <f t="shared" si="48"/>
        <v>0.9970230744067679</v>
      </c>
      <c r="CH32" s="9">
        <f t="shared" si="48"/>
        <v>0.997839897726592</v>
      </c>
      <c r="CI32" s="9">
        <f t="shared" si="48"/>
        <v>0.9990730241627352</v>
      </c>
      <c r="CJ32" s="9">
        <f t="shared" si="48"/>
        <v>0.9950477548265096</v>
      </c>
      <c r="CK32" s="9">
        <f t="shared" si="48"/>
        <v>0.9956514274849394</v>
      </c>
      <c r="CL32" s="9">
        <f t="shared" si="48"/>
        <v>0.9994811191057317</v>
      </c>
      <c r="CM32" s="9">
        <f t="shared" si="48"/>
        <v>0.9963637437473394</v>
      </c>
      <c r="CN32" s="9">
        <f t="shared" si="48"/>
        <v>0.9984381897778665</v>
      </c>
      <c r="CO32" s="9">
        <f t="shared" si="48"/>
        <v>0.9965585774462564</v>
      </c>
      <c r="CP32" s="9">
        <f t="shared" si="48"/>
        <v>0.9964452857321632</v>
      </c>
      <c r="CQ32" s="9">
        <f t="shared" si="48"/>
        <v>0.9968556719193395</v>
      </c>
      <c r="CR32" s="9">
        <f t="shared" si="48"/>
        <v>0.999685049607291</v>
      </c>
      <c r="CS32" s="9">
        <f t="shared" si="48"/>
        <v>0.99779442708631</v>
      </c>
      <c r="CT32" s="9">
        <f t="shared" si="48"/>
        <v>0.9966341062135752</v>
      </c>
      <c r="CU32" s="9">
        <f t="shared" si="48"/>
        <v>0.9996839037701132</v>
      </c>
      <c r="CV32" s="9">
        <f t="shared" si="48"/>
        <v>0.9969428648448496</v>
      </c>
      <c r="CW32" s="9">
        <f t="shared" si="48"/>
        <v>0.9977822756579959</v>
      </c>
      <c r="CX32" s="9">
        <f t="shared" si="48"/>
        <v>0.9990483916631554</v>
      </c>
      <c r="CY32" s="9">
        <f t="shared" si="48"/>
        <v>0.9949195691490426</v>
      </c>
      <c r="CZ32" s="9">
        <f t="shared" si="48"/>
        <v>0.9955412272839448</v>
      </c>
      <c r="DA32" s="9">
        <f t="shared" si="48"/>
        <v>0.9994679778313198</v>
      </c>
      <c r="DB32" s="9">
        <f t="shared" si="48"/>
        <v>0.9962734569615509</v>
      </c>
      <c r="DC32" s="9">
        <f t="shared" si="48"/>
        <v>0.9983996737028049</v>
      </c>
      <c r="DD32" s="9">
        <f t="shared" si="48"/>
        <v>0.9964752586999509</v>
      </c>
      <c r="DE32" s="9">
        <f t="shared" si="48"/>
        <v>0.9963607842542233</v>
      </c>
      <c r="DF32" s="9">
        <f t="shared" si="48"/>
        <v>0.9967821183394266</v>
      </c>
      <c r="DG32" s="9">
        <f t="shared" si="48"/>
        <v>0.9996776835340638</v>
      </c>
      <c r="DH32" s="9">
        <f t="shared" si="48"/>
        <v>0.9977429632273082</v>
      </c>
      <c r="DI32" s="9">
        <f t="shared" si="48"/>
        <v>0.9965557773480158</v>
      </c>
      <c r="DJ32" s="9">
        <f t="shared" si="48"/>
        <v>0.9996765377053287</v>
      </c>
      <c r="DK32" s="9">
        <f t="shared" si="48"/>
        <v>0.9968718570574154</v>
      </c>
      <c r="DL32" s="9">
        <f t="shared" si="48"/>
        <v>0.9977308124257357</v>
      </c>
      <c r="DM32" s="9">
        <f t="shared" si="48"/>
        <v>0.9990263076796373</v>
      </c>
      <c r="DN32" s="9">
        <f t="shared" si="48"/>
        <v>0.9948022802822644</v>
      </c>
      <c r="DO32" s="9">
        <f t="shared" si="48"/>
        <v>0.9954385346436839</v>
      </c>
      <c r="DP32" s="9">
        <f t="shared" si="48"/>
        <v>0.9994557037385384</v>
      </c>
      <c r="DQ32" s="9">
        <f t="shared" si="48"/>
        <v>0.9961938463597682</v>
      </c>
      <c r="DR32" s="9">
        <f t="shared" si="48"/>
        <v>0.998366591297886</v>
      </c>
      <c r="DS32" s="9">
        <f t="shared" si="48"/>
        <v>0.9964079810869328</v>
      </c>
      <c r="DT32" s="9">
        <f t="shared" si="48"/>
        <v>0.9962971671635895</v>
      </c>
      <c r="DU32" s="9">
        <f t="shared" si="48"/>
        <v>0.9967303944621483</v>
      </c>
      <c r="DV32" s="9">
        <f t="shared" si="48"/>
        <v>0.9996725404587876</v>
      </c>
      <c r="DW32" s="9">
        <f t="shared" si="48"/>
        <v>0.9977092061366469</v>
      </c>
      <c r="DX32" s="9">
        <f t="shared" si="48"/>
        <v>0.9965094420524073</v>
      </c>
      <c r="DY32" s="9">
        <f t="shared" si="48"/>
        <v>0.9996722245352354</v>
      </c>
      <c r="DZ32" s="9">
        <f t="shared" si="48"/>
        <v>0.9968344234694093</v>
      </c>
      <c r="EA32" s="9">
        <f t="shared" si="48"/>
        <v>0.9977058560464609</v>
      </c>
      <c r="EB32" s="9">
        <f t="shared" si="48"/>
        <v>0.9990159979918186</v>
      </c>
      <c r="EC32" s="9">
        <f t="shared" si="48"/>
        <v>0.9947588544657475</v>
      </c>
      <c r="ED32" s="9">
        <f t="shared" si="48"/>
        <v>0.9954091893963309</v>
      </c>
      <c r="EE32" s="9">
        <f t="shared" si="48"/>
        <v>0.9994523195827427</v>
      </c>
      <c r="EF32" s="9">
        <f t="shared" si="48"/>
        <v>0.9961702348215611</v>
      </c>
      <c r="EG32" s="9">
        <f t="shared" si="48"/>
        <v>0.9983564499280378</v>
      </c>
      <c r="EH32" s="9">
        <f t="shared" si="48"/>
        <v>0.9963857139790544</v>
      </c>
      <c r="EI32" s="9">
        <f aca="true" t="shared" si="49" ref="EI32:GT32">EXP(-EI29*EI28)</f>
        <v>0.9962763943218338</v>
      </c>
      <c r="EJ32" s="9">
        <f t="shared" si="49"/>
        <v>0.9967137449287046</v>
      </c>
      <c r="EK32" s="9">
        <f t="shared" si="49"/>
        <v>0.9996708875027368</v>
      </c>
      <c r="EL32" s="9">
        <f t="shared" si="49"/>
        <v>0.997698485887647</v>
      </c>
      <c r="EM32" s="9">
        <f t="shared" si="49"/>
        <v>0.9964950456317291</v>
      </c>
      <c r="EN32" s="9">
        <f t="shared" si="49"/>
        <v>0.9996708875027368</v>
      </c>
      <c r="EO32" s="9">
        <f t="shared" si="49"/>
        <v>0.9968231125756384</v>
      </c>
      <c r="EP32" s="9">
        <f t="shared" si="49"/>
        <v>0.9976984858876472</v>
      </c>
      <c r="EQ32" s="9">
        <f t="shared" si="49"/>
        <v>0.9990129874176701</v>
      </c>
      <c r="ER32" s="9">
        <f t="shared" si="49"/>
        <v>0.9947471779066411</v>
      </c>
      <c r="ES32" s="9">
        <f t="shared" si="49"/>
        <v>0.9954022687425034</v>
      </c>
      <c r="ET32" s="9">
        <f t="shared" si="49"/>
        <v>0.9994515393484488</v>
      </c>
      <c r="EU32" s="9">
        <f t="shared" si="49"/>
        <v>0.9961670866587506</v>
      </c>
      <c r="EV32" s="9">
        <f t="shared" si="49"/>
        <v>0.9983555203076229</v>
      </c>
      <c r="EW32" s="9">
        <f t="shared" si="49"/>
        <v>0.9963850895963003</v>
      </c>
      <c r="EX32" s="9">
        <f t="shared" si="49"/>
        <v>0.99627508836465</v>
      </c>
      <c r="EY32" s="9">
        <f t="shared" si="49"/>
        <v>0.9967120759194837</v>
      </c>
      <c r="EZ32" s="9">
        <f t="shared" si="49"/>
        <v>0.9996707149293091</v>
      </c>
      <c r="FA32" s="9">
        <f t="shared" si="49"/>
        <v>0.9976970270756574</v>
      </c>
      <c r="FB32" s="9">
        <f t="shared" si="49"/>
        <v>0.9964922381844816</v>
      </c>
      <c r="FC32" s="9">
        <f t="shared" si="49"/>
        <v>0.9996706182882025</v>
      </c>
      <c r="FD32" s="9">
        <f t="shared" si="49"/>
        <v>0.9968200351836534</v>
      </c>
      <c r="FE32" s="9">
        <f t="shared" si="49"/>
        <v>0.9976960022916512</v>
      </c>
      <c r="FF32" s="9">
        <f t="shared" si="49"/>
        <v>0.9990118750521334</v>
      </c>
      <c r="FG32" s="9">
        <f t="shared" si="49"/>
        <v>0.994739951809634</v>
      </c>
      <c r="FH32" s="9">
        <f t="shared" si="49"/>
        <v>0.9953949313488683</v>
      </c>
      <c r="FI32" s="9">
        <f t="shared" si="49"/>
        <v>0.9994506479150345</v>
      </c>
      <c r="FJ32" s="9">
        <f t="shared" si="49"/>
        <v>0.9961601649474305</v>
      </c>
      <c r="FK32" s="9">
        <f t="shared" si="49"/>
        <v>0.998352418077775</v>
      </c>
      <c r="FL32" s="9">
        <f t="shared" si="49"/>
        <v>0.9963782781734896</v>
      </c>
      <c r="FM32" s="9">
        <f t="shared" si="49"/>
        <v>0.9962680713105847</v>
      </c>
      <c r="FN32" s="9">
        <f t="shared" si="49"/>
        <v>0.9967058816828923</v>
      </c>
      <c r="FO32" s="9">
        <f t="shared" si="49"/>
        <v>0.9996700936652161</v>
      </c>
      <c r="FP32" s="9">
        <f t="shared" si="49"/>
        <v>0.9976926868211949</v>
      </c>
      <c r="FQ32" s="9">
        <f t="shared" si="49"/>
        <v>0.9964856324574529</v>
      </c>
      <c r="FR32" s="9">
        <f t="shared" si="49"/>
        <v>0.9996699970241695</v>
      </c>
      <c r="FS32" s="9">
        <f t="shared" si="49"/>
        <v>0.9968140467724281</v>
      </c>
      <c r="FT32" s="9">
        <f t="shared" si="49"/>
        <v>0.9976916620416469</v>
      </c>
      <c r="FU32" s="9">
        <f t="shared" si="49"/>
        <v>0.999010012489357</v>
      </c>
      <c r="FV32" s="9">
        <f t="shared" si="49"/>
        <v>0.9947300606592896</v>
      </c>
      <c r="FW32" s="9">
        <f t="shared" si="49"/>
        <v>0.9953862708882708</v>
      </c>
      <c r="FX32" s="9">
        <f t="shared" si="49"/>
        <v>0.999449612703035</v>
      </c>
      <c r="FY32" s="9">
        <f t="shared" si="49"/>
        <v>0.9961529423434163</v>
      </c>
      <c r="FZ32" s="9">
        <f t="shared" si="49"/>
        <v>0.998349315857567</v>
      </c>
      <c r="GA32" s="9">
        <f t="shared" si="49"/>
        <v>0.9963714667972426</v>
      </c>
      <c r="GB32" s="9">
        <f t="shared" si="49"/>
        <v>0.9962610543059427</v>
      </c>
      <c r="GC32" s="9">
        <f t="shared" si="49"/>
        <v>0.9966996874847961</v>
      </c>
      <c r="GD32" s="9">
        <f t="shared" si="49"/>
        <v>0.9996694724015089</v>
      </c>
      <c r="GE32" s="9">
        <f t="shared" si="49"/>
        <v>0.997688346585614</v>
      </c>
      <c r="GF32" s="9">
        <f t="shared" si="49"/>
        <v>0.9964790267742132</v>
      </c>
      <c r="GG32" s="9">
        <f t="shared" si="49"/>
        <v>0.9996693757605227</v>
      </c>
      <c r="GH32" s="9">
        <f t="shared" si="49"/>
        <v>0.996808058397178</v>
      </c>
      <c r="GI32" s="9">
        <f t="shared" si="49"/>
        <v>0.9976873218105239</v>
      </c>
      <c r="GJ32" s="9">
        <f t="shared" si="49"/>
        <v>0.9990081499300529</v>
      </c>
      <c r="GK32" s="9">
        <f t="shared" si="49"/>
        <v>0.9947201696072973</v>
      </c>
      <c r="GL32" s="9">
        <f t="shared" si="49"/>
        <v>0.9953776105030242</v>
      </c>
      <c r="GM32" s="9">
        <f t="shared" si="49"/>
        <v>0.999448577492108</v>
      </c>
      <c r="GN32" s="9">
        <f t="shared" si="49"/>
        <v>0.9961457197917694</v>
      </c>
      <c r="GO32" s="9">
        <f t="shared" si="49"/>
        <v>0.9983462136469987</v>
      </c>
      <c r="GP32" s="9">
        <f t="shared" si="49"/>
        <v>0.9963646554675594</v>
      </c>
      <c r="GQ32" s="9">
        <f t="shared" si="49"/>
        <v>0.9962540373507236</v>
      </c>
      <c r="GR32" s="9">
        <f t="shared" si="49"/>
        <v>0.9966934933251947</v>
      </c>
      <c r="GS32" s="9">
        <f t="shared" si="49"/>
        <v>0.9996688511381882</v>
      </c>
      <c r="GT32" s="9">
        <f t="shared" si="49"/>
        <v>0.9976840063689141</v>
      </c>
      <c r="GU32" s="9">
        <f aca="true" t="shared" si="50" ref="GU32:HJ32">EXP(-GU29*GU28)</f>
        <v>0.9964724211347625</v>
      </c>
      <c r="GV32" s="9">
        <f t="shared" si="50"/>
        <v>0.9996687544972619</v>
      </c>
      <c r="GW32" s="9">
        <f t="shared" si="50"/>
        <v>0.9968020700579034</v>
      </c>
      <c r="GX32" s="9">
        <f t="shared" si="50"/>
        <v>0.997682981598282</v>
      </c>
      <c r="GY32" s="9">
        <f t="shared" si="50"/>
        <v>0.9990062873742216</v>
      </c>
      <c r="GZ32" s="9">
        <f t="shared" si="50"/>
        <v>0.9947102786536564</v>
      </c>
      <c r="HA32" s="9">
        <f t="shared" si="50"/>
        <v>0.9953689501931275</v>
      </c>
      <c r="HB32" s="9">
        <f t="shared" si="50"/>
        <v>0.9994475422822531</v>
      </c>
      <c r="HC32" s="9">
        <f t="shared" si="50"/>
        <v>0.9961384972924889</v>
      </c>
      <c r="HD32" s="9">
        <f t="shared" si="50"/>
        <v>0.9983431114460697</v>
      </c>
      <c r="HE32" s="9">
        <f t="shared" si="50"/>
        <v>0.996357844184439</v>
      </c>
      <c r="HF32" s="9">
        <f t="shared" si="50"/>
        <v>0.996247020444927</v>
      </c>
      <c r="HG32" s="9">
        <f t="shared" si="50"/>
        <v>0.996687299204088</v>
      </c>
      <c r="HH32" s="9">
        <f t="shared" si="50"/>
        <v>0.9996682298752534</v>
      </c>
      <c r="HI32" s="9">
        <f t="shared" si="50"/>
        <v>0.9976796661710953</v>
      </c>
      <c r="HJ32" s="9">
        <f t="shared" si="50"/>
        <v>0.9964658155391006</v>
      </c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</row>
    <row r="33" spans="3:248" ht="13.5" thickBot="1">
      <c r="C33" s="17"/>
      <c r="D33" s="17"/>
      <c r="G33" s="76" t="s">
        <v>50</v>
      </c>
      <c r="H33" s="67"/>
      <c r="I33" s="9">
        <f>EXP(-I29*I27)</f>
        <v>0.9983347214509387</v>
      </c>
      <c r="J33" s="9">
        <f>PRODUCT($I$32:J32)</f>
        <v>0.9967275882712959</v>
      </c>
      <c r="K33" s="9">
        <f>PRODUCT($I$32:K32)</f>
        <v>0.9955369613115979</v>
      </c>
      <c r="L33" s="9">
        <f>PRODUCT($I$32:L32)</f>
        <v>0.995021904216637</v>
      </c>
      <c r="M33" s="9">
        <f>PRODUCT($I$32:M32)</f>
        <v>0.9922354654785004</v>
      </c>
      <c r="N33" s="9">
        <f>PRODUCT($I$32:N32)</f>
        <v>0.9897701566798807</v>
      </c>
      <c r="O33" s="9">
        <f>PRODUCT($I$32:O32)</f>
        <v>0.9894766001318042</v>
      </c>
      <c r="P33" s="9">
        <f>PRODUCT($I$32:P32)</f>
        <v>0.9874008795409751</v>
      </c>
      <c r="Q33" s="9">
        <f>PRODUCT($I$32:Q32)</f>
        <v>0.9865062876904681</v>
      </c>
      <c r="R33" s="9">
        <f>PRODUCT($I$32:R32)</f>
        <v>0.9845104579340179</v>
      </c>
      <c r="S33" s="9">
        <f>PRODUCT($I$32:S32)</f>
        <v>0.9824259792874293</v>
      </c>
      <c r="T33" s="9">
        <f>PRODUCT($I$32:T32)</f>
        <v>0.9805652277630695</v>
      </c>
      <c r="U33" s="9">
        <f>PRODUCT($I$32:U32)</f>
        <v>0.9803779168403474</v>
      </c>
      <c r="V33" s="9">
        <f>PRODUCT($I$32:V32)</f>
        <v>0.9789977818108585</v>
      </c>
      <c r="W33" s="9">
        <f>PRODUCT($I$32:W32)</f>
        <v>0.976845043476557</v>
      </c>
      <c r="X33" s="9">
        <f>PRODUCT($I$32:X32)</f>
        <v>0.9766429977951706</v>
      </c>
      <c r="Y33" s="9">
        <f>PRODUCT($I$32:Y32)</f>
        <v>0.9746482761562133</v>
      </c>
      <c r="Z33" s="9">
        <f>PRODUCT($I$32:Z32)</f>
        <v>0.9731834508892333</v>
      </c>
      <c r="AA33" s="9">
        <f>PRODUCT($I$32:AA32)</f>
        <v>0.9725521365789873</v>
      </c>
      <c r="AB33" s="9">
        <f>PRODUCT($I$32:AB32)</f>
        <v>0.9690728155520907</v>
      </c>
      <c r="AC33" s="9">
        <f>PRODUCT($I$32:AC32)</f>
        <v>0.9659476385366038</v>
      </c>
      <c r="AD33" s="9">
        <f>PRODUCT($I$32:AD32)</f>
        <v>0.9655749767253268</v>
      </c>
      <c r="AE33" s="9">
        <f>PRODUCT($I$32:AE32)</f>
        <v>0.9629073834711839</v>
      </c>
      <c r="AF33" s="9">
        <f>PRODUCT($I$32:AF32)</f>
        <v>0.961754832286162</v>
      </c>
      <c r="AG33" s="9">
        <f>PRODUCT($I$32:AG32)</f>
        <v>0.9591683002802373</v>
      </c>
      <c r="AH33" s="9">
        <f>PRODUCT($I$32:AH32)</f>
        <v>0.9564516269976756</v>
      </c>
      <c r="AI33" s="9">
        <f>PRODUCT($I$32:AI32)</f>
        <v>0.9540151073597261</v>
      </c>
      <c r="AJ33" s="9">
        <f>PRODUCT($I$32:AJ32)</f>
        <v>0.9537713387105446</v>
      </c>
      <c r="AK33" s="9">
        <f>PRODUCT($I$32:AK32)</f>
        <v>0.9520442836724781</v>
      </c>
      <c r="AL33" s="9">
        <f>PRODUCT($I$32:AL32)</f>
        <v>0.9493666842362276</v>
      </c>
      <c r="AM33" s="9">
        <f>PRODUCT($I$32:AM32)</f>
        <v>0.949115589621423</v>
      </c>
      <c r="AN33" s="9">
        <f>PRODUCT($I$32:AN32)</f>
        <v>0.9466492536119588</v>
      </c>
      <c r="AO33" s="9">
        <f>PRODUCT($I$32:AO32)</f>
        <v>0.9448547488375265</v>
      </c>
      <c r="AP33" s="9">
        <f>PRODUCT($I$32:AP32)</f>
        <v>0.9440844158771212</v>
      </c>
      <c r="AQ33" s="9">
        <f>PRODUCT($I$32:AQ32)</f>
        <v>0.9399213978063043</v>
      </c>
      <c r="AR33" s="9">
        <f>PRODUCT($I$32:AR32)</f>
        <v>0.9362441181039982</v>
      </c>
      <c r="AS33" s="9">
        <f>PRODUCT($I$32:AS32)</f>
        <v>0.9358071498951218</v>
      </c>
      <c r="AT33" s="9">
        <f>PRODUCT($I$32:AT32)</f>
        <v>0.9327464478651221</v>
      </c>
      <c r="AU33" s="9">
        <f>PRODUCT($I$32:AU32)</f>
        <v>0.9314363853791744</v>
      </c>
      <c r="AV33" s="9">
        <f>PRODUCT($I$32:AV32)</f>
        <v>0.9285539689805616</v>
      </c>
      <c r="AW33" s="9">
        <f>PRODUCT($I$32:AW32)</f>
        <v>0.9255863911448173</v>
      </c>
      <c r="AX33" s="9">
        <f>PRODUCT($I$32:AX32)</f>
        <v>0.922970270474923</v>
      </c>
      <c r="AY33" s="9">
        <f>PRODUCT($I$32:AY32)</f>
        <v>0.9227090099898981</v>
      </c>
      <c r="AZ33" s="9">
        <f>PRODUCT($I$32:AZ32)</f>
        <v>0.9208795443970677</v>
      </c>
      <c r="BA33" s="9">
        <f>PRODUCT($I$32:BA32)</f>
        <v>0.9180924822594325</v>
      </c>
      <c r="BB33" s="9">
        <f>PRODUCT($I$32:BB32)</f>
        <v>0.917831525520109</v>
      </c>
      <c r="BC33" s="9">
        <f>PRODUCT($I$32:BC32)</f>
        <v>0.9153032107075679</v>
      </c>
      <c r="BD33" s="9">
        <f>PRODUCT($I$32:BD32)</f>
        <v>0.9134717110695268</v>
      </c>
      <c r="BE33" s="9">
        <f>PRODUCT($I$32:BE32)</f>
        <v>0.9126869874124254</v>
      </c>
      <c r="BF33" s="9">
        <f>PRODUCT($I$32:BF32)</f>
        <v>0.908487186386816</v>
      </c>
      <c r="BG33" s="9">
        <f>PRODUCT($I$32:BG32)</f>
        <v>0.9048084069129491</v>
      </c>
      <c r="BH33" s="9">
        <f>PRODUCT($I$32:BH32)</f>
        <v>0.9043711698117896</v>
      </c>
      <c r="BI33" s="9">
        <f>PRODUCT($I$32:BI32)</f>
        <v>0.901302717066957</v>
      </c>
      <c r="BJ33" s="9">
        <f>PRODUCT($I$32:BJ32)</f>
        <v>0.8999883417229948</v>
      </c>
      <c r="BK33" s="9">
        <f>PRODUCT($I$32:BK32)</f>
        <v>0.8970913339019005</v>
      </c>
      <c r="BL33" s="9">
        <f>PRODUCT($I$32:BL32)</f>
        <v>0.8941034628410903</v>
      </c>
      <c r="BM33" s="9">
        <f>PRODUCT($I$32:BM32)</f>
        <v>0.8914654133820028</v>
      </c>
      <c r="BN33" s="9">
        <f>PRODUCT($I$32:BN32)</f>
        <v>0.8912019373620118</v>
      </c>
      <c r="BO33" s="9">
        <f>PRODUCT($I$32:BO32)</f>
        <v>0.889354916519128</v>
      </c>
      <c r="BP33" s="9">
        <f>PRODUCT($I$32:BP32)</f>
        <v>0.8865364994400879</v>
      </c>
      <c r="BQ33" s="9">
        <f>PRODUCT($I$32:BQ32)</f>
        <v>0.8862726322048563</v>
      </c>
      <c r="BR33" s="9">
        <f>PRODUCT($I$32:BR32)</f>
        <v>0.8837167369034885</v>
      </c>
      <c r="BS33" s="9">
        <f>PRODUCT($I$32:BS32)</f>
        <v>0.8818656918849914</v>
      </c>
      <c r="BT33" s="9">
        <f>PRODUCT($I$32:BT32)</f>
        <v>0.881072688496586</v>
      </c>
      <c r="BU33" s="9">
        <f>PRODUCT($I$32:BU32)</f>
        <v>0.8768302908758565</v>
      </c>
      <c r="BV33" s="9">
        <f>PRODUCT($I$32:BV32)</f>
        <v>0.8731226634543314</v>
      </c>
      <c r="BW33" s="9">
        <f>PRODUCT($I$32:BW32)</f>
        <v>0.8726821507303825</v>
      </c>
      <c r="BX33" s="9">
        <f>PRODUCT($I$32:BX32)</f>
        <v>0.8695962784004905</v>
      </c>
      <c r="BY33" s="9">
        <f>PRODUCT($I$32:BY32)</f>
        <v>0.8682755454695199</v>
      </c>
      <c r="BZ33" s="9">
        <f>PRODUCT($I$32:BZ32)</f>
        <v>0.8653694699692759</v>
      </c>
      <c r="CA33" s="9">
        <f>PRODUCT($I$32:CA32)</f>
        <v>0.8623775496791968</v>
      </c>
      <c r="CB33" s="9">
        <f>PRODUCT($I$32:CB32)</f>
        <v>0.859740037449435</v>
      </c>
      <c r="CC33" s="9">
        <f>PRODUCT($I$32:CC32)</f>
        <v>0.8594766685763006</v>
      </c>
      <c r="CD33" s="9">
        <f>PRODUCT($I$32:CD32)</f>
        <v>0.8576323262135981</v>
      </c>
      <c r="CE33" s="9">
        <f>PRODUCT($I$32:CE32)</f>
        <v>0.8548225227076035</v>
      </c>
      <c r="CF33" s="9">
        <f>PRODUCT($I$32:CF32)</f>
        <v>0.8545595146933588</v>
      </c>
      <c r="CG33" s="9">
        <f>PRODUCT($I$32:CG32)</f>
        <v>0.8520155546031281</v>
      </c>
      <c r="CH33" s="9">
        <f>PRODUCT($I$32:CH32)</f>
        <v>0.8501751138666509</v>
      </c>
      <c r="CI33" s="9">
        <f>PRODUCT($I$32:CI32)</f>
        <v>0.8493870220786527</v>
      </c>
      <c r="CJ33" s="9">
        <f>PRODUCT($I$32:CJ32)</f>
        <v>0.8451806492981383</v>
      </c>
      <c r="CK33" s="9">
        <f>PRODUCT($I$32:CK32)</f>
        <v>0.8415053199563394</v>
      </c>
      <c r="CL33" s="9">
        <f>PRODUCT($I$32:CL32)</f>
        <v>0.8410686789233889</v>
      </c>
      <c r="CM33" s="9">
        <f>PRODUCT($I$32:CM32)</f>
        <v>0.8380103376807367</v>
      </c>
      <c r="CN33" s="9">
        <f>PRODUCT($I$32:CN32)</f>
        <v>0.8367015245690934</v>
      </c>
      <c r="CO33" s="9">
        <f>PRODUCT($I$32:CO32)</f>
        <v>0.8338220810716896</v>
      </c>
      <c r="CP33" s="9">
        <f>PRODUCT($I$32:CP32)</f>
        <v>0.8308580818232667</v>
      </c>
      <c r="CQ33" s="9">
        <f>PRODUCT($I$32:CQ32)</f>
        <v>0.8282455914255461</v>
      </c>
      <c r="CR33" s="9">
        <f>PRODUCT($I$32:CR32)</f>
        <v>0.8279847351512671</v>
      </c>
      <c r="CS33" s="9">
        <f>PRODUCT($I$32:CS32)</f>
        <v>0.8261585544464688</v>
      </c>
      <c r="CT33" s="9">
        <f>PRODUCT($I$32:CT32)</f>
        <v>0.8233777925014557</v>
      </c>
      <c r="CU33" s="9">
        <f>PRODUCT($I$32:CU32)</f>
        <v>0.8231175258854735</v>
      </c>
      <c r="CV33" s="9">
        <f>PRODUCT($I$32:CV32)</f>
        <v>0.8206011443602687</v>
      </c>
      <c r="CW33" s="9">
        <f>PRODUCT($I$32:CW32)</f>
        <v>0.8187812772273445</v>
      </c>
      <c r="CX33" s="9">
        <f>PRODUCT($I$32:CX32)</f>
        <v>0.8180021181378827</v>
      </c>
      <c r="CY33" s="9">
        <f>PRODUCT($I$32:CY32)</f>
        <v>0.8138463149407464</v>
      </c>
      <c r="CZ33" s="9">
        <f>PRODUCT($I$32:CZ32)</f>
        <v>0.8102175591966265</v>
      </c>
      <c r="DA33" s="9">
        <f>PRODUCT($I$32:DA32)</f>
        <v>0.8097865054936799</v>
      </c>
      <c r="DB33" s="9">
        <f>PRODUCT($I$32:DB32)</f>
        <v>0.8067688012290024</v>
      </c>
      <c r="DC33" s="9">
        <f>PRODUCT($I$32:DC32)</f>
        <v>0.8054777079006391</v>
      </c>
      <c r="DD33" s="9">
        <f>PRODUCT($I$32:DD32)</f>
        <v>0.8026386073573328</v>
      </c>
      <c r="DE33" s="9">
        <f>PRODUCT($I$32:DE32)</f>
        <v>0.7997176322992697</v>
      </c>
      <c r="DF33" s="9">
        <f>PRODUCT($I$32:DF32)</f>
        <v>0.7971442355966568</v>
      </c>
      <c r="DG33" s="9">
        <f>PRODUCT($I$32:DG32)</f>
        <v>0.7968873028837979</v>
      </c>
      <c r="DH33" s="9">
        <f>PRODUCT($I$32:DH32)</f>
        <v>0.795088698937498</v>
      </c>
      <c r="DI33" s="9">
        <f>PRODUCT($I$32:DI32)</f>
        <v>0.7923502364302808</v>
      </c>
      <c r="DJ33" s="9">
        <f>PRODUCT($I$32:DJ32)</f>
        <v>0.7920939410046217</v>
      </c>
      <c r="DK33" s="9">
        <f>PRODUCT($I$32:DK32)</f>
        <v>0.7896161579332042</v>
      </c>
      <c r="DL33" s="9">
        <f>PRODUCT($I$32:DL32)</f>
        <v>0.7878243707591838</v>
      </c>
      <c r="DM33" s="9">
        <f>PRODUCT($I$32:DM32)</f>
        <v>0.787057272219581</v>
      </c>
      <c r="DN33" s="9">
        <f>PRODUCT($I$32:DN32)</f>
        <v>0.7829663691167781</v>
      </c>
      <c r="DO33" s="9">
        <f>PRODUCT($I$32:DO32)</f>
        <v>0.7793948951488913</v>
      </c>
      <c r="DP33" s="9">
        <f>PRODUCT($I$32:DP32)</f>
        <v>0.7789706734212595</v>
      </c>
      <c r="DQ33" s="9">
        <f>PRODUCT($I$32:DQ32)</f>
        <v>0.7760057913569833</v>
      </c>
      <c r="DR33" s="9">
        <f>PRODUCT($I$32:DR32)</f>
        <v>0.7747382567444899</v>
      </c>
      <c r="DS33" s="9">
        <f>PRODUCT($I$32:DS32)</f>
        <v>0.7719553822735871</v>
      </c>
      <c r="DT33" s="9">
        <f>PRODUCT($I$32:DT32)</f>
        <v>0.7690969605358606</v>
      </c>
      <c r="DU33" s="9">
        <f>PRODUCT($I$32:DU32)</f>
        <v>0.7665823168545477</v>
      </c>
      <c r="DV33" s="9">
        <f>PRODUCT($I$32:DV32)</f>
        <v>0.766331292160769</v>
      </c>
      <c r="DW33" s="9">
        <f>PRODUCT($I$32:DW32)</f>
        <v>0.7645757851393917</v>
      </c>
      <c r="DX33" s="9">
        <f>PRODUCT($I$32:DX32)</f>
        <v>0.7619069890560365</v>
      </c>
      <c r="DY33" s="9">
        <f>PRODUCT($I$32:DY32)</f>
        <v>0.7616572546385912</v>
      </c>
      <c r="DZ33" s="9">
        <f>PRODUCT($I$32:DZ32)</f>
        <v>0.7592461703089531</v>
      </c>
      <c r="EA33" s="9">
        <f>PRODUCT($I$32:EA32)</f>
        <v>0.7575043502980912</v>
      </c>
      <c r="EB33" s="9">
        <f>PRODUCT($I$32:EB32)</f>
        <v>0.7567589644961917</v>
      </c>
      <c r="EC33" s="9">
        <f>PRODUCT($I$32:EC32)</f>
        <v>0.752792680628917</v>
      </c>
      <c r="ED33" s="9">
        <f>PRODUCT($I$32:ED32)</f>
        <v>0.7493367520083213</v>
      </c>
      <c r="EE33" s="9">
        <f>PRODUCT($I$32:EE32)</f>
        <v>0.7489263549433152</v>
      </c>
      <c r="EF33" s="9">
        <f>PRODUCT($I$32:EF32)</f>
        <v>0.746058142867938</v>
      </c>
      <c r="EG33" s="9">
        <f>PRODUCT($I$32:EG32)</f>
        <v>0.7448319589535395</v>
      </c>
      <c r="EH33" s="9">
        <f>PRODUCT($I$32:EH32)</f>
        <v>0.7421399232163401</v>
      </c>
      <c r="EI33" s="9">
        <f>PRODUCT($I$32:EI32)</f>
        <v>0.7393764867842579</v>
      </c>
      <c r="EJ33" s="9">
        <f>PRODUCT($I$32:EJ32)</f>
        <v>0.7369467070549666</v>
      </c>
      <c r="EK33" s="9">
        <f>PRODUCT($I$32:EK32)</f>
        <v>0.7367041686838578</v>
      </c>
      <c r="EL33" s="9">
        <f>PRODUCT($I$32:EL32)</f>
        <v>0.7350086336430026</v>
      </c>
      <c r="EM33" s="9">
        <f>PRODUCT($I$32:EM32)</f>
        <v>0.7324324619217988</v>
      </c>
      <c r="EN33" s="9">
        <f>PRODUCT($I$32:EN32)</f>
        <v>0.7321914092451791</v>
      </c>
      <c r="EO33" s="9">
        <f>PRODUCT($I$32:EO32)</f>
        <v>0.7298653195649225</v>
      </c>
      <c r="EP33" s="9">
        <f>PRODUCT($I$32:EP32)</f>
        <v>0.7281855242318269</v>
      </c>
      <c r="EQ33" s="9">
        <f>PRODUCT($I$32:EQ32)</f>
        <v>0.7274667959571396</v>
      </c>
      <c r="ER33" s="9">
        <f>PRODUCT($I$32:ER32)</f>
        <v>0.7236455422991509</v>
      </c>
      <c r="ES33" s="9">
        <f>PRODUCT($I$32:ES32)</f>
        <v>0.720318414569974</v>
      </c>
      <c r="ET33" s="9">
        <f>PRODUCT($I$32:ET32)</f>
        <v>0.7199233482629946</v>
      </c>
      <c r="EU33" s="9">
        <f>PRODUCT($I$32:EU32)</f>
        <v>0.7171639444567605</v>
      </c>
      <c r="EV33" s="9">
        <f>PRODUCT($I$32:EV32)</f>
        <v>0.7159845829139962</v>
      </c>
      <c r="EW33" s="9">
        <f>PRODUCT($I$32:EW32)</f>
        <v>0.7133963627963319</v>
      </c>
      <c r="EX33" s="9">
        <f>PRODUCT($I$32:EX32)</f>
        <v>0.7107390243839354</v>
      </c>
      <c r="EY33" s="9">
        <f>PRODUCT($I$32:EY32)</f>
        <v>0.7084021684307009</v>
      </c>
      <c r="EZ33" s="9">
        <f>PRODUCT($I$32:EZ32)</f>
        <v>0.7081689021725917</v>
      </c>
      <c r="FA33" s="9">
        <f>PRODUCT($I$32:FA32)</f>
        <v>0.7065380083650268</v>
      </c>
      <c r="FB33" s="9">
        <f>PRODUCT($I$32:FB32)</f>
        <v>0.7040596413180715</v>
      </c>
      <c r="FC33" s="9">
        <f>PRODUCT($I$32:FC32)</f>
        <v>0.7038277369482067</v>
      </c>
      <c r="FD33" s="9">
        <f>PRODUCT($I$32:FD32)</f>
        <v>0.7015895895079425</v>
      </c>
      <c r="FE33" s="9">
        <f>PRODUCT($I$32:FE32)</f>
        <v>0.6999731287015148</v>
      </c>
      <c r="FF33" s="9">
        <f>PRODUCT($I$32:FF32)</f>
        <v>0.6992814677902086</v>
      </c>
      <c r="FG33" s="9">
        <f>PRODUCT($I$32:FG32)</f>
        <v>0.6956032135710023</v>
      </c>
      <c r="FH33" s="9">
        <f>PRODUCT($I$32:FH32)</f>
        <v>0.69239991301856</v>
      </c>
      <c r="FI33" s="9">
        <f>PRODUCT($I$32:FI32)</f>
        <v>0.6920195416827133</v>
      </c>
      <c r="FJ33" s="9">
        <f>PRODUCT($I$32:FJ32)</f>
        <v>0.689362300789497</v>
      </c>
      <c r="FK33" s="9">
        <f>PRODUCT($I$32:FK32)</f>
        <v>0.6882265199248527</v>
      </c>
      <c r="FL33" s="9">
        <f>PRODUCT($I$32:FL32)</f>
        <v>0.6857339549160576</v>
      </c>
      <c r="FM33" s="9">
        <f>PRODUCT($I$32:FM32)</f>
        <v>0.6831748446964001</v>
      </c>
      <c r="FN33" s="9">
        <f>PRODUCT($I$32:FN32)</f>
        <v>0.6809243859266985</v>
      </c>
      <c r="FO33" s="9">
        <f>PRODUCT($I$32:FO32)</f>
        <v>0.6806997446582724</v>
      </c>
      <c r="FP33" s="9">
        <f>PRODUCT($I$32:FP32)</f>
        <v>0.6791291571666132</v>
      </c>
      <c r="FQ33" s="9">
        <f>PRODUCT($I$32:FQ32)</f>
        <v>0.6767424476994695</v>
      </c>
      <c r="FR33" s="9">
        <f>PRODUCT($I$32:FR32)</f>
        <v>0.6765191206778578</v>
      </c>
      <c r="FS33" s="9">
        <f>PRODUCT($I$32:FS32)</f>
        <v>0.67436376240182</v>
      </c>
      <c r="FT33" s="9">
        <f>PRODUCT($I$32:FT32)</f>
        <v>0.6728071029313302</v>
      </c>
      <c r="FU33" s="9">
        <f>PRODUCT($I$32:FU32)</f>
        <v>0.6721410323023562</v>
      </c>
      <c r="FV33" s="9">
        <f>PRODUCT($I$32:FV32)</f>
        <v>0.6685988898337203</v>
      </c>
      <c r="FW33" s="9">
        <f>PRODUCT($I$32:FW32)</f>
        <v>0.6655141556716246</v>
      </c>
      <c r="FX33" s="9">
        <f>PRODUCT($I$32:FX32)</f>
        <v>0.6651478651343926</v>
      </c>
      <c r="FY33" s="9">
        <f>PRODUCT($I$32:FY32)</f>
        <v>0.662589002947067</v>
      </c>
      <c r="FZ33" s="9">
        <f>PRODUCT($I$32:FZ32)</f>
        <v>0.6614952777869518</v>
      </c>
      <c r="GA33" s="9">
        <f>PRODUCT($I$32:GA32)</f>
        <v>0.6590950202080347</v>
      </c>
      <c r="GB33" s="9">
        <f>PRODUCT($I$32:GB32)</f>
        <v>0.6566306997202532</v>
      </c>
      <c r="GC33" s="9">
        <f>PRODUCT($I$32:GC32)</f>
        <v>0.6544636132040994</v>
      </c>
      <c r="GD33" s="9">
        <f>PRODUCT($I$32:GD32)</f>
        <v>0.6542472949177273</v>
      </c>
      <c r="GE33" s="9">
        <f>PRODUCT($I$32:GE32)</f>
        <v>0.652734901924578</v>
      </c>
      <c r="GF33" s="9">
        <f>PRODUCT($I$32:GF32)</f>
        <v>0.6504366398113649</v>
      </c>
      <c r="GG33" s="9">
        <f>PRODUCT($I$32:GG32)</f>
        <v>0.6502215896919992</v>
      </c>
      <c r="GH33" s="9">
        <f>PRODUCT($I$32:GH32)</f>
        <v>0.6481461203488083</v>
      </c>
      <c r="GI33" s="9">
        <f>PRODUCT($I$32:GI32)</f>
        <v>0.646647166952684</v>
      </c>
      <c r="GJ33" s="9">
        <f>PRODUCT($I$32:GJ32)</f>
        <v>0.6460057899149109</v>
      </c>
      <c r="GK33" s="9">
        <f>PRODUCT($I$32:GK32)</f>
        <v>0.6425949889114562</v>
      </c>
      <c r="GL33" s="9">
        <f>PRODUCT($I$32:GL32)</f>
        <v>0.6396246645839025</v>
      </c>
      <c r="GM33" s="9">
        <f>PRODUCT($I$32:GM32)</f>
        <v>0.6392719611472482</v>
      </c>
      <c r="GN33" s="9">
        <f>PRODUCT($I$32:GN32)</f>
        <v>0.6368080278797216</v>
      </c>
      <c r="GO33" s="9">
        <f>PRODUCT($I$32:GO32)</f>
        <v>0.6357548834537324</v>
      </c>
      <c r="GP33" s="9">
        <f>PRODUCT($I$32:GP32)</f>
        <v>0.6334436954141964</v>
      </c>
      <c r="GQ33" s="9">
        <f>PRODUCT($I$32:GQ32)</f>
        <v>0.6310708389907552</v>
      </c>
      <c r="GR33" s="9">
        <f>PRODUCT($I$32:GR32)</f>
        <v>0.6289841990493573</v>
      </c>
      <c r="GS33" s="9">
        <f>PRODUCT($I$32:GS32)</f>
        <v>0.6287759116477445</v>
      </c>
      <c r="GT33" s="9">
        <f>PRODUCT($I$32:GT32)</f>
        <v>0.627319670640988</v>
      </c>
      <c r="GU33" s="9">
        <f>PRODUCT($I$32:GU32)</f>
        <v>0.6251067510290872</v>
      </c>
      <c r="GV33" s="9">
        <f>PRODUCT($I$32:GV32)</f>
        <v>0.6248996872290776</v>
      </c>
      <c r="GW33" s="9">
        <f>PRODUCT($I$32:GW32)</f>
        <v>0.622901301808481</v>
      </c>
      <c r="GX33" s="9">
        <f>PRODUCT($I$32:GX32)</f>
        <v>0.6214580280297366</v>
      </c>
      <c r="GY33" s="9">
        <f>PRODUCT($I$32:GY32)</f>
        <v>0.6208404773408921</v>
      </c>
      <c r="GZ33" s="9">
        <f>PRODUCT($I$32:GZ32)</f>
        <v>0.6175564042152278</v>
      </c>
      <c r="HA33" s="9">
        <f>PRODUCT($I$32:HA32)</f>
        <v>0.614696469748754</v>
      </c>
      <c r="HB33" s="9">
        <f>PRODUCT($I$32:HB32)</f>
        <v>0.6143568759399696</v>
      </c>
      <c r="HC33" s="9">
        <f>PRODUCT($I$32:HC32)</f>
        <v>0.6119845352001494</v>
      </c>
      <c r="HD33" s="9">
        <f>PRODUCT($I$32:HD32)</f>
        <v>0.6109705450285939</v>
      </c>
      <c r="HE33" s="9">
        <f>PRODUCT($I$32:HE32)</f>
        <v>0.6087452951048815</v>
      </c>
      <c r="HF33" s="9">
        <f>PRODUCT($I$32:HF32)</f>
        <v>0.606460686458106</v>
      </c>
      <c r="HG33" s="9">
        <f>PRODUCT($I$32:HG32)</f>
        <v>0.604451663659387</v>
      </c>
      <c r="HH33" s="9">
        <f>PRODUCT($I$32:HH32)</f>
        <v>0.6042511246555314</v>
      </c>
      <c r="HI33" s="9">
        <f>PRODUCT($I$32:HI32)</f>
        <v>0.6028490603298394</v>
      </c>
      <c r="HJ33" s="9">
        <f>PRODUCT($I$32:HJ32)</f>
        <v>0.6007184805485539</v>
      </c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</row>
    <row r="34" spans="3:11" ht="12.75">
      <c r="C34" s="17"/>
      <c r="D34" s="17"/>
      <c r="I34" s="9"/>
      <c r="J34" s="9"/>
      <c r="K34" s="9"/>
    </row>
    <row r="35" spans="3:11" ht="12.75">
      <c r="C35" s="17"/>
      <c r="D35" s="17"/>
      <c r="I35" s="9"/>
      <c r="J35" s="9"/>
      <c r="K35" s="9"/>
    </row>
    <row r="36" spans="1:4" ht="13.5" thickBot="1">
      <c r="A36" s="139" t="s">
        <v>85</v>
      </c>
      <c r="C36" s="17"/>
      <c r="D36" s="17"/>
    </row>
    <row r="37" spans="3:4" ht="12.75">
      <c r="C37" s="29" t="s">
        <v>67</v>
      </c>
      <c r="D37" s="30">
        <v>39001</v>
      </c>
    </row>
    <row r="38" spans="3:4" ht="12.75">
      <c r="C38" s="31" t="s">
        <v>68</v>
      </c>
      <c r="D38" s="32">
        <v>1</v>
      </c>
    </row>
    <row r="39" spans="3:4" ht="13.5" thickBot="1">
      <c r="C39" s="33" t="s">
        <v>69</v>
      </c>
      <c r="D39" s="34">
        <v>0</v>
      </c>
    </row>
    <row r="40" spans="3:6" ht="13.5" thickBot="1">
      <c r="C40" s="35" t="s">
        <v>72</v>
      </c>
      <c r="D40" s="36">
        <v>100</v>
      </c>
      <c r="F40" s="14" t="s">
        <v>67</v>
      </c>
    </row>
    <row r="41" spans="6:8" ht="12.75">
      <c r="F41" s="7">
        <f>D37</f>
        <v>39001</v>
      </c>
      <c r="G41" s="1"/>
      <c r="H41" s="1"/>
    </row>
    <row r="42" ht="13.5" thickBot="1"/>
    <row r="43" spans="9:248" ht="13.5" thickBot="1">
      <c r="I43" s="7">
        <v>39032</v>
      </c>
      <c r="J43" s="7">
        <v>39062</v>
      </c>
      <c r="K43" s="7">
        <v>39093</v>
      </c>
      <c r="L43" s="7">
        <v>39110</v>
      </c>
      <c r="M43" s="7">
        <v>39156</v>
      </c>
      <c r="N43" s="7">
        <v>39183</v>
      </c>
      <c r="O43" s="7">
        <v>39192</v>
      </c>
      <c r="P43" s="7">
        <v>39207</v>
      </c>
      <c r="Q43" s="7">
        <v>39207</v>
      </c>
      <c r="R43" s="7">
        <v>39274</v>
      </c>
      <c r="S43" s="7">
        <v>39275</v>
      </c>
      <c r="T43" s="7">
        <v>39306</v>
      </c>
      <c r="U43" s="7">
        <v>39309</v>
      </c>
      <c r="V43" s="7">
        <v>39363</v>
      </c>
      <c r="W43" s="7">
        <v>39366</v>
      </c>
      <c r="X43" s="22">
        <v>39397</v>
      </c>
      <c r="Y43" s="7">
        <v>39427</v>
      </c>
      <c r="Z43" s="7">
        <v>39458</v>
      </c>
      <c r="AA43" s="7">
        <v>39475</v>
      </c>
      <c r="AB43" s="7">
        <v>39522</v>
      </c>
      <c r="AC43" s="7">
        <v>39549</v>
      </c>
      <c r="AD43" s="7">
        <v>39558</v>
      </c>
      <c r="AE43" s="7">
        <v>39573</v>
      </c>
      <c r="AF43" s="7">
        <v>39573</v>
      </c>
      <c r="AG43" s="7">
        <v>39640</v>
      </c>
      <c r="AH43" s="7">
        <v>39641</v>
      </c>
      <c r="AI43" s="7">
        <v>39672</v>
      </c>
      <c r="AJ43" s="7">
        <v>39675</v>
      </c>
      <c r="AK43" s="7">
        <v>39729</v>
      </c>
      <c r="AL43" s="7">
        <v>39732</v>
      </c>
      <c r="AM43" s="22">
        <v>39763</v>
      </c>
      <c r="AN43" s="7">
        <v>39793</v>
      </c>
      <c r="AO43" s="7">
        <v>39824</v>
      </c>
      <c r="AP43" s="7">
        <v>39841</v>
      </c>
      <c r="AQ43" s="7">
        <v>39887</v>
      </c>
      <c r="AR43" s="7">
        <v>39914</v>
      </c>
      <c r="AS43" s="7">
        <v>39923</v>
      </c>
      <c r="AT43" s="7">
        <v>39938</v>
      </c>
      <c r="AU43" s="7">
        <v>39938</v>
      </c>
      <c r="AV43" s="7">
        <v>40005</v>
      </c>
      <c r="AW43" s="7">
        <v>40006</v>
      </c>
      <c r="AX43" s="7">
        <v>40037</v>
      </c>
      <c r="AY43" s="7">
        <v>40040</v>
      </c>
      <c r="AZ43" s="7">
        <v>40094</v>
      </c>
      <c r="BA43" s="7">
        <v>40097</v>
      </c>
      <c r="BB43" s="22">
        <v>40128</v>
      </c>
      <c r="BC43" s="7">
        <v>40158</v>
      </c>
      <c r="BD43" s="7">
        <v>40189</v>
      </c>
      <c r="BE43" s="7">
        <v>40206</v>
      </c>
      <c r="BF43" s="7">
        <v>40252</v>
      </c>
      <c r="BG43" s="7">
        <v>40279</v>
      </c>
      <c r="BH43" s="7">
        <v>40288</v>
      </c>
      <c r="BI43" s="7">
        <v>40303</v>
      </c>
      <c r="BJ43" s="7">
        <v>40303</v>
      </c>
      <c r="BK43" s="7">
        <v>40370</v>
      </c>
      <c r="BL43" s="7">
        <v>40371</v>
      </c>
      <c r="BM43" s="7">
        <v>40402</v>
      </c>
      <c r="BN43" s="7">
        <v>40405</v>
      </c>
      <c r="BO43" s="7">
        <v>40459</v>
      </c>
      <c r="BP43" s="7">
        <v>40462</v>
      </c>
      <c r="BQ43" s="22">
        <v>40493</v>
      </c>
      <c r="BR43" s="7">
        <v>40523</v>
      </c>
      <c r="BS43" s="7">
        <v>40554</v>
      </c>
      <c r="BT43" s="7">
        <v>40571</v>
      </c>
      <c r="BU43" s="7">
        <v>40617</v>
      </c>
      <c r="BV43" s="7">
        <v>40644</v>
      </c>
      <c r="BW43" s="7">
        <v>40653</v>
      </c>
      <c r="BX43" s="7">
        <v>40668</v>
      </c>
      <c r="BY43" s="7">
        <v>40668</v>
      </c>
      <c r="BZ43" s="7">
        <v>40735</v>
      </c>
      <c r="CA43" s="7">
        <v>40736</v>
      </c>
      <c r="CB43" s="7">
        <v>40767</v>
      </c>
      <c r="CC43" s="7">
        <v>40770</v>
      </c>
      <c r="CD43" s="7">
        <v>40824</v>
      </c>
      <c r="CE43" s="7">
        <v>40827</v>
      </c>
      <c r="CF43" s="22">
        <v>40858</v>
      </c>
      <c r="CG43" s="7">
        <v>40888</v>
      </c>
      <c r="CH43" s="7">
        <v>40919</v>
      </c>
      <c r="CI43" s="7">
        <v>40936</v>
      </c>
      <c r="CJ43" s="7">
        <v>40983</v>
      </c>
      <c r="CK43" s="7">
        <v>41010</v>
      </c>
      <c r="CL43" s="7">
        <v>41019</v>
      </c>
      <c r="CM43" s="7">
        <v>41034</v>
      </c>
      <c r="CN43" s="7">
        <v>41034</v>
      </c>
      <c r="CO43" s="7">
        <v>41101</v>
      </c>
      <c r="CP43" s="7">
        <v>41102</v>
      </c>
      <c r="CQ43" s="7">
        <v>41133</v>
      </c>
      <c r="CR43" s="7">
        <v>41136</v>
      </c>
      <c r="CS43" s="7">
        <v>41190</v>
      </c>
      <c r="CT43" s="7">
        <v>41193</v>
      </c>
      <c r="CU43" s="22">
        <v>41224</v>
      </c>
      <c r="CV43" s="7">
        <v>41254</v>
      </c>
      <c r="CW43" s="7">
        <v>41285</v>
      </c>
      <c r="CX43" s="7">
        <v>41302</v>
      </c>
      <c r="CY43" s="7">
        <v>41348</v>
      </c>
      <c r="CZ43" s="7">
        <v>41375</v>
      </c>
      <c r="DA43" s="7">
        <v>41384</v>
      </c>
      <c r="DB43" s="7">
        <v>41399</v>
      </c>
      <c r="DC43" s="7">
        <v>41399</v>
      </c>
      <c r="DD43" s="7">
        <v>41466</v>
      </c>
      <c r="DE43" s="7">
        <v>41467</v>
      </c>
      <c r="DF43" s="7">
        <v>41498</v>
      </c>
      <c r="DG43" s="7">
        <v>41501</v>
      </c>
      <c r="DH43" s="7">
        <v>41555</v>
      </c>
      <c r="DI43" s="7">
        <v>41558</v>
      </c>
      <c r="DJ43" s="22">
        <v>41589</v>
      </c>
      <c r="DK43" s="7">
        <v>41619</v>
      </c>
      <c r="DL43" s="7">
        <v>41650</v>
      </c>
      <c r="DM43" s="7">
        <v>41667</v>
      </c>
      <c r="DN43" s="7">
        <v>41713</v>
      </c>
      <c r="DO43" s="7">
        <v>41740</v>
      </c>
      <c r="DP43" s="7">
        <v>41749</v>
      </c>
      <c r="DQ43" s="7">
        <v>41764</v>
      </c>
      <c r="DR43" s="7">
        <v>41764</v>
      </c>
      <c r="DS43" s="7">
        <v>41831</v>
      </c>
      <c r="DT43" s="7">
        <v>41832</v>
      </c>
      <c r="DU43" s="7">
        <v>41863</v>
      </c>
      <c r="DV43" s="7">
        <v>41866</v>
      </c>
      <c r="DW43" s="7">
        <v>41920</v>
      </c>
      <c r="DX43" s="7">
        <v>41923</v>
      </c>
      <c r="DY43" s="22">
        <v>41954</v>
      </c>
      <c r="DZ43" s="7">
        <v>41984</v>
      </c>
      <c r="EA43" s="7">
        <v>42015</v>
      </c>
      <c r="EB43" s="7">
        <v>42032</v>
      </c>
      <c r="EC43" s="7">
        <v>42078</v>
      </c>
      <c r="ED43" s="7">
        <v>42105</v>
      </c>
      <c r="EE43" s="7">
        <v>42114</v>
      </c>
      <c r="EF43" s="7">
        <v>42129</v>
      </c>
      <c r="EG43" s="7">
        <v>42129</v>
      </c>
      <c r="EH43" s="7">
        <v>42196</v>
      </c>
      <c r="EI43" s="7">
        <v>42197</v>
      </c>
      <c r="EJ43" s="7">
        <v>42228</v>
      </c>
      <c r="EK43" s="7">
        <v>42231</v>
      </c>
      <c r="EL43" s="7">
        <v>42285</v>
      </c>
      <c r="EM43" s="7">
        <v>42288</v>
      </c>
      <c r="EN43" s="22">
        <v>42319</v>
      </c>
      <c r="EO43" s="7">
        <v>42349</v>
      </c>
      <c r="EP43" s="7">
        <v>42380</v>
      </c>
      <c r="EQ43" s="7">
        <v>42397</v>
      </c>
      <c r="ER43" s="7">
        <v>42444</v>
      </c>
      <c r="ES43" s="7">
        <v>42471</v>
      </c>
      <c r="ET43" s="7">
        <v>42480</v>
      </c>
      <c r="EU43" s="7">
        <v>42495</v>
      </c>
      <c r="EV43" s="7">
        <v>42495</v>
      </c>
      <c r="EW43" s="7">
        <v>42562</v>
      </c>
      <c r="EX43" s="7">
        <v>42563</v>
      </c>
      <c r="EY43" s="7">
        <v>42594</v>
      </c>
      <c r="EZ43" s="7">
        <v>42597</v>
      </c>
      <c r="FA43" s="7">
        <v>42651</v>
      </c>
      <c r="FB43" s="7">
        <v>42654</v>
      </c>
      <c r="FC43" s="22">
        <v>42685</v>
      </c>
      <c r="FD43" s="7">
        <v>42715</v>
      </c>
      <c r="FE43" s="7">
        <v>42746</v>
      </c>
      <c r="FF43" s="7">
        <v>42763</v>
      </c>
      <c r="FG43" s="7">
        <v>42809</v>
      </c>
      <c r="FH43" s="7">
        <v>42836</v>
      </c>
      <c r="FI43" s="7">
        <v>42845</v>
      </c>
      <c r="FJ43" s="7">
        <v>42860</v>
      </c>
      <c r="FK43" s="7">
        <v>42860</v>
      </c>
      <c r="FL43" s="7">
        <v>42927</v>
      </c>
      <c r="FM43" s="7">
        <v>42928</v>
      </c>
      <c r="FN43" s="7">
        <v>42959</v>
      </c>
      <c r="FO43" s="7">
        <v>42962</v>
      </c>
      <c r="FP43" s="7">
        <v>43016</v>
      </c>
      <c r="FQ43" s="7">
        <v>43019</v>
      </c>
      <c r="FR43" s="22">
        <v>43050</v>
      </c>
      <c r="FS43" s="7">
        <v>43080</v>
      </c>
      <c r="FT43" s="7">
        <v>43111</v>
      </c>
      <c r="FU43" s="7">
        <v>43128</v>
      </c>
      <c r="FV43" s="7">
        <v>43174</v>
      </c>
      <c r="FW43" s="7">
        <v>43201</v>
      </c>
      <c r="FX43" s="7">
        <v>43210</v>
      </c>
      <c r="FY43" s="7">
        <v>43225</v>
      </c>
      <c r="FZ43" s="7">
        <v>43225</v>
      </c>
      <c r="GA43" s="7">
        <v>43292</v>
      </c>
      <c r="GB43" s="7">
        <v>43293</v>
      </c>
      <c r="GC43" s="7">
        <v>43324</v>
      </c>
      <c r="GD43" s="7">
        <v>43327</v>
      </c>
      <c r="GE43" s="7">
        <v>43381</v>
      </c>
      <c r="GF43" s="7">
        <v>43384</v>
      </c>
      <c r="GG43" s="22">
        <v>43415</v>
      </c>
      <c r="GH43" s="7">
        <v>43445</v>
      </c>
      <c r="GI43" s="7">
        <v>43476</v>
      </c>
      <c r="GJ43" s="7">
        <v>43493</v>
      </c>
      <c r="GK43" s="7">
        <v>43539</v>
      </c>
      <c r="GL43" s="7">
        <v>43566</v>
      </c>
      <c r="GM43" s="7">
        <v>43575</v>
      </c>
      <c r="GN43" s="7">
        <v>43590</v>
      </c>
      <c r="GO43" s="7">
        <v>43590</v>
      </c>
      <c r="GP43" s="7">
        <v>43657</v>
      </c>
      <c r="GQ43" s="7">
        <v>43658</v>
      </c>
      <c r="GR43" s="7">
        <v>43689</v>
      </c>
      <c r="GS43" s="7">
        <v>43692</v>
      </c>
      <c r="GT43" s="7">
        <v>43746</v>
      </c>
      <c r="GU43" s="7">
        <v>43749</v>
      </c>
      <c r="GV43" s="22">
        <v>43780</v>
      </c>
      <c r="GW43" s="7">
        <v>43810</v>
      </c>
      <c r="GX43" s="7">
        <v>43841</v>
      </c>
      <c r="GY43" s="7">
        <v>43858</v>
      </c>
      <c r="GZ43" s="7">
        <v>43905</v>
      </c>
      <c r="HA43" s="7">
        <v>43932</v>
      </c>
      <c r="HB43" s="7">
        <v>43941</v>
      </c>
      <c r="HC43" s="7">
        <v>43956</v>
      </c>
      <c r="HD43" s="7">
        <v>43956</v>
      </c>
      <c r="HE43" s="7">
        <v>44023</v>
      </c>
      <c r="HF43" s="7">
        <v>44024</v>
      </c>
      <c r="HG43" s="7">
        <v>44055</v>
      </c>
      <c r="HH43" s="7">
        <v>44058</v>
      </c>
      <c r="HI43" s="7">
        <v>44112</v>
      </c>
      <c r="HJ43" s="7">
        <v>44115</v>
      </c>
      <c r="HK43" s="22">
        <v>44146</v>
      </c>
      <c r="HL43" s="7">
        <v>44176</v>
      </c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</row>
    <row r="44" spans="2:248" ht="12.75">
      <c r="B44" t="s">
        <v>52</v>
      </c>
      <c r="C44" t="s">
        <v>1</v>
      </c>
      <c r="E44" s="61"/>
      <c r="F44" s="14"/>
      <c r="G44" s="15"/>
      <c r="H44" s="18"/>
      <c r="I44" s="125">
        <v>36841</v>
      </c>
      <c r="J44" s="56">
        <v>36871</v>
      </c>
      <c r="K44" s="58">
        <v>36536</v>
      </c>
      <c r="L44" s="56">
        <v>36553</v>
      </c>
      <c r="M44" s="57">
        <v>36600</v>
      </c>
      <c r="N44" s="56">
        <v>36627</v>
      </c>
      <c r="O44" s="58">
        <v>36636</v>
      </c>
      <c r="P44" s="57">
        <v>36651</v>
      </c>
      <c r="Q44" s="57">
        <v>36651</v>
      </c>
      <c r="R44" s="56">
        <v>36718</v>
      </c>
      <c r="S44" s="57">
        <v>36719</v>
      </c>
      <c r="T44" s="57">
        <v>36750</v>
      </c>
      <c r="U44" s="57">
        <v>36753</v>
      </c>
      <c r="V44" s="56">
        <v>36807</v>
      </c>
      <c r="W44" s="57">
        <v>36810</v>
      </c>
      <c r="X44" s="56">
        <v>36841</v>
      </c>
      <c r="Y44" s="56">
        <v>36871</v>
      </c>
      <c r="Z44" s="58">
        <v>36536</v>
      </c>
      <c r="AA44" s="56">
        <v>36553</v>
      </c>
      <c r="AB44" s="57">
        <v>36600</v>
      </c>
      <c r="AC44" s="56">
        <v>36627</v>
      </c>
      <c r="AD44" s="58">
        <v>36636</v>
      </c>
      <c r="AE44" s="57">
        <v>36651</v>
      </c>
      <c r="AF44" s="57">
        <v>36651</v>
      </c>
      <c r="AG44" s="56">
        <v>36718</v>
      </c>
      <c r="AH44" s="57">
        <v>36719</v>
      </c>
      <c r="AI44" s="57">
        <v>36750</v>
      </c>
      <c r="AJ44" s="57">
        <v>36753</v>
      </c>
      <c r="AK44" s="56">
        <v>36807</v>
      </c>
      <c r="AL44" s="57">
        <v>36810</v>
      </c>
      <c r="AM44" s="56">
        <v>36841</v>
      </c>
      <c r="AN44" s="56">
        <v>36871</v>
      </c>
      <c r="AO44" s="58">
        <v>36536</v>
      </c>
      <c r="AP44" s="56">
        <v>36553</v>
      </c>
      <c r="AQ44" s="57">
        <v>36600</v>
      </c>
      <c r="AR44" s="56">
        <v>36627</v>
      </c>
      <c r="AS44" s="58">
        <v>36636</v>
      </c>
      <c r="AT44" s="57">
        <v>36651</v>
      </c>
      <c r="AU44" s="57">
        <v>36651</v>
      </c>
      <c r="AV44" s="56">
        <v>36718</v>
      </c>
      <c r="AW44" s="57">
        <v>36719</v>
      </c>
      <c r="AX44" s="57">
        <v>36750</v>
      </c>
      <c r="AY44" s="57">
        <v>36753</v>
      </c>
      <c r="AZ44" s="56">
        <v>36807</v>
      </c>
      <c r="BA44" s="57">
        <v>36810</v>
      </c>
      <c r="BB44" s="56">
        <v>36841</v>
      </c>
      <c r="BC44" s="56">
        <v>36871</v>
      </c>
      <c r="BD44" s="58">
        <v>36536</v>
      </c>
      <c r="BE44" s="56">
        <v>36553</v>
      </c>
      <c r="BF44" s="57">
        <v>36600</v>
      </c>
      <c r="BG44" s="56">
        <v>36627</v>
      </c>
      <c r="BH44" s="58">
        <v>36636</v>
      </c>
      <c r="BI44" s="57">
        <v>36651</v>
      </c>
      <c r="BJ44" s="57">
        <v>36651</v>
      </c>
      <c r="BK44" s="56">
        <v>36718</v>
      </c>
      <c r="BL44" s="57">
        <v>36719</v>
      </c>
      <c r="BM44" s="57">
        <v>36750</v>
      </c>
      <c r="BN44" s="57">
        <v>36753</v>
      </c>
      <c r="BO44" s="56">
        <v>36807</v>
      </c>
      <c r="BP44" s="57">
        <v>36810</v>
      </c>
      <c r="BQ44" s="56">
        <v>36841</v>
      </c>
      <c r="BR44" s="56">
        <v>36871</v>
      </c>
      <c r="BS44" s="58">
        <v>36536</v>
      </c>
      <c r="BT44" s="56">
        <v>36553</v>
      </c>
      <c r="BU44" s="57">
        <v>36600</v>
      </c>
      <c r="BV44" s="56">
        <v>36627</v>
      </c>
      <c r="BW44" s="58">
        <v>36636</v>
      </c>
      <c r="BX44" s="57">
        <v>36651</v>
      </c>
      <c r="BY44" s="57">
        <v>36651</v>
      </c>
      <c r="BZ44" s="56">
        <v>36718</v>
      </c>
      <c r="CA44" s="57">
        <v>36719</v>
      </c>
      <c r="CB44" s="57">
        <v>36750</v>
      </c>
      <c r="CC44" s="57">
        <v>36753</v>
      </c>
      <c r="CD44" s="56">
        <v>36807</v>
      </c>
      <c r="CE44" s="57">
        <v>36810</v>
      </c>
      <c r="CF44" s="56">
        <v>36841</v>
      </c>
      <c r="CG44" s="56">
        <v>36871</v>
      </c>
      <c r="CH44" s="58">
        <v>36536</v>
      </c>
      <c r="CI44" s="56">
        <v>36553</v>
      </c>
      <c r="CJ44" s="57">
        <v>36600</v>
      </c>
      <c r="CK44" s="56">
        <v>36627</v>
      </c>
      <c r="CL44" s="58">
        <v>36636</v>
      </c>
      <c r="CM44" s="57">
        <v>36651</v>
      </c>
      <c r="CN44" s="57">
        <v>36651</v>
      </c>
      <c r="CO44" s="56">
        <v>36718</v>
      </c>
      <c r="CP44" s="57">
        <v>36719</v>
      </c>
      <c r="CQ44" s="57">
        <v>36750</v>
      </c>
      <c r="CR44" s="57">
        <v>36753</v>
      </c>
      <c r="CS44" s="56">
        <v>36807</v>
      </c>
      <c r="CT44" s="57">
        <v>36810</v>
      </c>
      <c r="CU44" s="56">
        <v>36841</v>
      </c>
      <c r="CV44" s="56">
        <v>36871</v>
      </c>
      <c r="CW44" s="58">
        <v>36536</v>
      </c>
      <c r="CX44" s="56">
        <v>36553</v>
      </c>
      <c r="CY44" s="57">
        <v>36600</v>
      </c>
      <c r="CZ44" s="56">
        <v>36627</v>
      </c>
      <c r="DA44" s="58">
        <v>36636</v>
      </c>
      <c r="DB44" s="57">
        <v>36651</v>
      </c>
      <c r="DC44" s="57">
        <v>36651</v>
      </c>
      <c r="DD44" s="56">
        <v>36718</v>
      </c>
      <c r="DE44" s="57">
        <v>36719</v>
      </c>
      <c r="DF44" s="57">
        <v>36750</v>
      </c>
      <c r="DG44" s="57">
        <v>36753</v>
      </c>
      <c r="DH44" s="56">
        <v>36807</v>
      </c>
      <c r="DI44" s="57">
        <v>36810</v>
      </c>
      <c r="DJ44" s="56">
        <v>36841</v>
      </c>
      <c r="DK44" s="56">
        <v>36871</v>
      </c>
      <c r="DL44" s="58">
        <v>36536</v>
      </c>
      <c r="DM44" s="56">
        <v>36553</v>
      </c>
      <c r="DN44" s="57">
        <v>36600</v>
      </c>
      <c r="DO44" s="56">
        <v>36627</v>
      </c>
      <c r="DP44" s="58">
        <v>36636</v>
      </c>
      <c r="DQ44" s="57">
        <v>36651</v>
      </c>
      <c r="DR44" s="57">
        <v>36651</v>
      </c>
      <c r="DS44" s="56">
        <v>36718</v>
      </c>
      <c r="DT44" s="57">
        <v>36719</v>
      </c>
      <c r="DU44" s="57">
        <v>36750</v>
      </c>
      <c r="DV44" s="57">
        <v>36753</v>
      </c>
      <c r="DW44" s="56">
        <v>36807</v>
      </c>
      <c r="DX44" s="57">
        <v>36810</v>
      </c>
      <c r="DY44" s="56">
        <v>36841</v>
      </c>
      <c r="DZ44" s="56">
        <v>36871</v>
      </c>
      <c r="EA44" s="58">
        <v>36536</v>
      </c>
      <c r="EB44" s="56">
        <v>36553</v>
      </c>
      <c r="EC44" s="57">
        <v>36600</v>
      </c>
      <c r="ED44" s="56">
        <v>36627</v>
      </c>
      <c r="EE44" s="58">
        <v>36636</v>
      </c>
      <c r="EF44" s="57">
        <v>36651</v>
      </c>
      <c r="EG44" s="57">
        <v>36651</v>
      </c>
      <c r="EH44" s="56">
        <v>36718</v>
      </c>
      <c r="EI44" s="57">
        <v>36719</v>
      </c>
      <c r="EJ44" s="57">
        <v>36750</v>
      </c>
      <c r="EK44" s="57">
        <v>36753</v>
      </c>
      <c r="EL44" s="56">
        <v>36807</v>
      </c>
      <c r="EM44" s="57">
        <v>36810</v>
      </c>
      <c r="EN44" s="56">
        <v>36841</v>
      </c>
      <c r="EO44" s="56">
        <v>36871</v>
      </c>
      <c r="EP44" s="58">
        <v>36536</v>
      </c>
      <c r="EQ44" s="56">
        <v>36553</v>
      </c>
      <c r="ER44" s="57">
        <v>36600</v>
      </c>
      <c r="ES44" s="56">
        <v>36627</v>
      </c>
      <c r="ET44" s="58">
        <v>36636</v>
      </c>
      <c r="EU44" s="57">
        <v>36651</v>
      </c>
      <c r="EV44" s="57">
        <v>36651</v>
      </c>
      <c r="EW44" s="56">
        <v>36718</v>
      </c>
      <c r="EX44" s="57">
        <v>36719</v>
      </c>
      <c r="EY44" s="57">
        <v>36750</v>
      </c>
      <c r="EZ44" s="57">
        <v>36753</v>
      </c>
      <c r="FA44" s="56">
        <v>36807</v>
      </c>
      <c r="FB44" s="57">
        <v>36810</v>
      </c>
      <c r="FC44" s="56">
        <v>36841</v>
      </c>
      <c r="FD44" s="56">
        <v>36871</v>
      </c>
      <c r="FE44" s="58">
        <v>36536</v>
      </c>
      <c r="FF44" s="56">
        <v>36553</v>
      </c>
      <c r="FG44" s="57">
        <v>36600</v>
      </c>
      <c r="FH44" s="56">
        <v>36627</v>
      </c>
      <c r="FI44" s="58">
        <v>36636</v>
      </c>
      <c r="FJ44" s="57">
        <v>36651</v>
      </c>
      <c r="FK44" s="57">
        <v>36651</v>
      </c>
      <c r="FL44" s="56">
        <v>36718</v>
      </c>
      <c r="FM44" s="57">
        <v>36719</v>
      </c>
      <c r="FN44" s="57">
        <v>36750</v>
      </c>
      <c r="FO44" s="57">
        <v>36753</v>
      </c>
      <c r="FP44" s="56">
        <v>36807</v>
      </c>
      <c r="FQ44" s="57">
        <v>36810</v>
      </c>
      <c r="FR44" s="56">
        <v>36841</v>
      </c>
      <c r="FS44" s="56">
        <v>36871</v>
      </c>
      <c r="FT44" s="58">
        <v>36536</v>
      </c>
      <c r="FU44" s="56">
        <v>36553</v>
      </c>
      <c r="FV44" s="57">
        <v>36600</v>
      </c>
      <c r="FW44" s="56">
        <v>36627</v>
      </c>
      <c r="FX44" s="58">
        <v>36636</v>
      </c>
      <c r="FY44" s="57">
        <v>36651</v>
      </c>
      <c r="FZ44" s="57">
        <v>36651</v>
      </c>
      <c r="GA44" s="56">
        <v>36718</v>
      </c>
      <c r="GB44" s="57">
        <v>36719</v>
      </c>
      <c r="GC44" s="57">
        <v>36750</v>
      </c>
      <c r="GD44" s="57">
        <v>36753</v>
      </c>
      <c r="GE44" s="56">
        <v>36807</v>
      </c>
      <c r="GF44" s="57">
        <v>36810</v>
      </c>
      <c r="GG44" s="56">
        <v>36841</v>
      </c>
      <c r="GH44" s="56">
        <v>36871</v>
      </c>
      <c r="GI44" s="58">
        <v>36536</v>
      </c>
      <c r="GJ44" s="56">
        <v>36553</v>
      </c>
      <c r="GK44" s="57">
        <v>36600</v>
      </c>
      <c r="GL44" s="56">
        <v>36627</v>
      </c>
      <c r="GM44" s="58">
        <v>36636</v>
      </c>
      <c r="GN44" s="57">
        <v>36651</v>
      </c>
      <c r="GO44" s="57">
        <v>36651</v>
      </c>
      <c r="GP44" s="56">
        <v>36718</v>
      </c>
      <c r="GQ44" s="57">
        <v>36719</v>
      </c>
      <c r="GR44" s="57">
        <v>36750</v>
      </c>
      <c r="GS44" s="57">
        <v>36753</v>
      </c>
      <c r="GT44" s="56">
        <v>36807</v>
      </c>
      <c r="GU44" s="57">
        <v>36810</v>
      </c>
      <c r="GV44" s="56">
        <v>36841</v>
      </c>
      <c r="GW44" s="56">
        <v>36871</v>
      </c>
      <c r="GX44" s="58">
        <v>36536</v>
      </c>
      <c r="GY44" s="56">
        <v>36553</v>
      </c>
      <c r="GZ44" s="57">
        <v>36600</v>
      </c>
      <c r="HA44" s="56">
        <v>36627</v>
      </c>
      <c r="HB44" s="58">
        <v>36636</v>
      </c>
      <c r="HC44" s="57">
        <v>36651</v>
      </c>
      <c r="HD44" s="57">
        <v>36651</v>
      </c>
      <c r="HE44" s="56">
        <v>36718</v>
      </c>
      <c r="HF44" s="57">
        <v>36719</v>
      </c>
      <c r="HG44" s="57">
        <v>36750</v>
      </c>
      <c r="HH44" s="57">
        <v>36753</v>
      </c>
      <c r="HI44" s="56">
        <v>36807</v>
      </c>
      <c r="HJ44" s="57">
        <v>36810</v>
      </c>
      <c r="HK44" s="56">
        <v>36841</v>
      </c>
      <c r="HL44" s="56">
        <v>36871</v>
      </c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</row>
    <row r="45" spans="1:23" ht="12.75">
      <c r="A45" s="4" t="s">
        <v>42</v>
      </c>
      <c r="B45" s="104">
        <v>2.555</v>
      </c>
      <c r="C45" s="129">
        <v>39032</v>
      </c>
      <c r="D45" s="133">
        <v>36841</v>
      </c>
      <c r="E45" s="134">
        <v>0</v>
      </c>
      <c r="F45" s="127"/>
      <c r="G45" s="8"/>
      <c r="H45" s="105"/>
      <c r="I45" s="126">
        <f>IF($C$10=I43,100,0)</f>
        <v>0</v>
      </c>
      <c r="J45">
        <f aca="true" t="shared" si="51" ref="J45:W45">IF($C$10=J43,100,0)</f>
        <v>0</v>
      </c>
      <c r="K45">
        <f t="shared" si="51"/>
        <v>0</v>
      </c>
      <c r="L45">
        <f t="shared" si="51"/>
        <v>0</v>
      </c>
      <c r="M45">
        <f t="shared" si="51"/>
        <v>0</v>
      </c>
      <c r="N45">
        <f t="shared" si="51"/>
        <v>0</v>
      </c>
      <c r="O45">
        <f t="shared" si="51"/>
        <v>0</v>
      </c>
      <c r="P45">
        <f t="shared" si="51"/>
        <v>0</v>
      </c>
      <c r="Q45">
        <f t="shared" si="51"/>
        <v>0</v>
      </c>
      <c r="R45">
        <f t="shared" si="51"/>
        <v>0</v>
      </c>
      <c r="S45">
        <f t="shared" si="51"/>
        <v>0</v>
      </c>
      <c r="T45">
        <f t="shared" si="51"/>
        <v>0</v>
      </c>
      <c r="U45">
        <f t="shared" si="51"/>
        <v>0</v>
      </c>
      <c r="V45">
        <f t="shared" si="51"/>
        <v>0</v>
      </c>
      <c r="W45">
        <f t="shared" si="51"/>
        <v>0</v>
      </c>
    </row>
    <row r="46" spans="1:23" ht="12.75">
      <c r="A46" s="4" t="s">
        <v>43</v>
      </c>
      <c r="B46" s="104">
        <v>2.625</v>
      </c>
      <c r="C46" s="130">
        <v>39062</v>
      </c>
      <c r="D46" s="133">
        <v>36871</v>
      </c>
      <c r="E46" s="135">
        <v>0</v>
      </c>
      <c r="F46" s="127"/>
      <c r="G46" s="8"/>
      <c r="H46" s="105"/>
      <c r="I46" s="126">
        <f>IF($C$11=I43,100,0)</f>
        <v>0</v>
      </c>
      <c r="J46">
        <f aca="true" t="shared" si="52" ref="J46:W46">IF($C$11=J43,100,0)</f>
        <v>0</v>
      </c>
      <c r="K46">
        <f t="shared" si="52"/>
        <v>0</v>
      </c>
      <c r="L46">
        <f t="shared" si="52"/>
        <v>0</v>
      </c>
      <c r="M46">
        <f t="shared" si="52"/>
        <v>0</v>
      </c>
      <c r="N46">
        <f t="shared" si="52"/>
        <v>0</v>
      </c>
      <c r="O46">
        <f t="shared" si="52"/>
        <v>0</v>
      </c>
      <c r="P46">
        <f t="shared" si="52"/>
        <v>0</v>
      </c>
      <c r="Q46">
        <f t="shared" si="52"/>
        <v>0</v>
      </c>
      <c r="R46">
        <f t="shared" si="52"/>
        <v>0</v>
      </c>
      <c r="S46">
        <f t="shared" si="52"/>
        <v>0</v>
      </c>
      <c r="T46">
        <f t="shared" si="52"/>
        <v>0</v>
      </c>
      <c r="U46">
        <f t="shared" si="52"/>
        <v>0</v>
      </c>
      <c r="V46">
        <f t="shared" si="52"/>
        <v>0</v>
      </c>
      <c r="W46">
        <f t="shared" si="52"/>
        <v>0</v>
      </c>
    </row>
    <row r="47" spans="1:23" ht="12.75">
      <c r="A47" s="4" t="s">
        <v>44</v>
      </c>
      <c r="B47" s="104">
        <v>2.71</v>
      </c>
      <c r="C47" s="129">
        <v>39093</v>
      </c>
      <c r="D47" s="133">
        <v>36536</v>
      </c>
      <c r="E47" s="134">
        <v>0</v>
      </c>
      <c r="F47" s="127"/>
      <c r="G47" s="8"/>
      <c r="H47" s="105"/>
      <c r="I47" s="126">
        <f>IF($C$12=I43,100,0)</f>
        <v>0</v>
      </c>
      <c r="J47">
        <f aca="true" t="shared" si="53" ref="J47:W47">IF($C$12=J43,100,0)</f>
        <v>0</v>
      </c>
      <c r="K47">
        <f t="shared" si="53"/>
        <v>0</v>
      </c>
      <c r="L47">
        <f t="shared" si="53"/>
        <v>0</v>
      </c>
      <c r="M47">
        <f t="shared" si="53"/>
        <v>0</v>
      </c>
      <c r="N47">
        <f t="shared" si="53"/>
        <v>0</v>
      </c>
      <c r="O47">
        <f t="shared" si="53"/>
        <v>0</v>
      </c>
      <c r="P47">
        <f t="shared" si="53"/>
        <v>0</v>
      </c>
      <c r="Q47">
        <f t="shared" si="53"/>
        <v>0</v>
      </c>
      <c r="R47">
        <f t="shared" si="53"/>
        <v>0</v>
      </c>
      <c r="S47">
        <f t="shared" si="53"/>
        <v>0</v>
      </c>
      <c r="T47">
        <f t="shared" si="53"/>
        <v>0</v>
      </c>
      <c r="U47">
        <f t="shared" si="53"/>
        <v>0</v>
      </c>
      <c r="V47">
        <f t="shared" si="53"/>
        <v>0</v>
      </c>
      <c r="W47">
        <f t="shared" si="53"/>
        <v>0</v>
      </c>
    </row>
    <row r="48" spans="1:23" ht="12.75">
      <c r="A48" s="4" t="s">
        <v>45</v>
      </c>
      <c r="B48" s="104">
        <v>2.84</v>
      </c>
      <c r="C48" s="129">
        <v>39183</v>
      </c>
      <c r="D48" s="133">
        <v>36627</v>
      </c>
      <c r="E48" s="135">
        <v>0</v>
      </c>
      <c r="F48" s="127"/>
      <c r="G48" s="8"/>
      <c r="H48" s="105"/>
      <c r="I48" s="126">
        <f>IF($C$13=I43,100,0)</f>
        <v>0</v>
      </c>
      <c r="J48">
        <f aca="true" t="shared" si="54" ref="J48:W48">IF($C$13=J43,100,0)</f>
        <v>0</v>
      </c>
      <c r="K48">
        <f t="shared" si="54"/>
        <v>0</v>
      </c>
      <c r="L48">
        <f t="shared" si="54"/>
        <v>0</v>
      </c>
      <c r="M48">
        <f t="shared" si="54"/>
        <v>0</v>
      </c>
      <c r="N48">
        <f t="shared" si="54"/>
        <v>0</v>
      </c>
      <c r="O48">
        <f t="shared" si="54"/>
        <v>0</v>
      </c>
      <c r="P48">
        <f t="shared" si="54"/>
        <v>0</v>
      </c>
      <c r="Q48">
        <f t="shared" si="54"/>
        <v>0</v>
      </c>
      <c r="R48">
        <f t="shared" si="54"/>
        <v>0</v>
      </c>
      <c r="S48">
        <f t="shared" si="54"/>
        <v>0</v>
      </c>
      <c r="T48">
        <f t="shared" si="54"/>
        <v>0</v>
      </c>
      <c r="U48">
        <f t="shared" si="54"/>
        <v>0</v>
      </c>
      <c r="V48">
        <f t="shared" si="54"/>
        <v>0</v>
      </c>
      <c r="W48">
        <f t="shared" si="54"/>
        <v>0</v>
      </c>
    </row>
    <row r="49" spans="1:23" ht="12.75">
      <c r="A49" s="4" t="s">
        <v>46</v>
      </c>
      <c r="B49" s="104">
        <v>3.015</v>
      </c>
      <c r="C49" s="129">
        <v>39274</v>
      </c>
      <c r="D49" s="133">
        <v>36718</v>
      </c>
      <c r="E49" s="135">
        <v>0</v>
      </c>
      <c r="F49" s="127"/>
      <c r="G49" s="8"/>
      <c r="H49" s="105"/>
      <c r="I49" s="126">
        <f>IF($C$14=I43,100,0)</f>
        <v>0</v>
      </c>
      <c r="J49">
        <f aca="true" t="shared" si="55" ref="J49:W49">IF($C$14=J43,100,0)</f>
        <v>0</v>
      </c>
      <c r="K49">
        <f t="shared" si="55"/>
        <v>0</v>
      </c>
      <c r="L49">
        <f t="shared" si="55"/>
        <v>0</v>
      </c>
      <c r="M49">
        <f t="shared" si="55"/>
        <v>0</v>
      </c>
      <c r="N49">
        <f t="shared" si="55"/>
        <v>0</v>
      </c>
      <c r="O49">
        <f t="shared" si="55"/>
        <v>0</v>
      </c>
      <c r="P49">
        <f t="shared" si="55"/>
        <v>0</v>
      </c>
      <c r="Q49">
        <f t="shared" si="55"/>
        <v>0</v>
      </c>
      <c r="R49">
        <f t="shared" si="55"/>
        <v>0</v>
      </c>
      <c r="S49">
        <f t="shared" si="55"/>
        <v>0</v>
      </c>
      <c r="T49">
        <f t="shared" si="55"/>
        <v>0</v>
      </c>
      <c r="U49">
        <f t="shared" si="55"/>
        <v>0</v>
      </c>
      <c r="V49">
        <f t="shared" si="55"/>
        <v>0</v>
      </c>
      <c r="W49">
        <f t="shared" si="55"/>
        <v>0</v>
      </c>
    </row>
    <row r="50" spans="1:23" ht="12.75">
      <c r="A50" s="4" t="s">
        <v>47</v>
      </c>
      <c r="B50" s="104">
        <v>3.14</v>
      </c>
      <c r="C50" s="128">
        <v>39366</v>
      </c>
      <c r="D50" s="131">
        <v>36810</v>
      </c>
      <c r="E50" s="132">
        <v>0</v>
      </c>
      <c r="F50" s="127"/>
      <c r="G50" s="8"/>
      <c r="H50" s="105"/>
      <c r="I50" s="126">
        <f>IF($C$15=I43,100,0)</f>
        <v>0</v>
      </c>
      <c r="J50">
        <f aca="true" t="shared" si="56" ref="J50:W50">IF($C$15=J43,100,0)</f>
        <v>0</v>
      </c>
      <c r="K50">
        <f t="shared" si="56"/>
        <v>0</v>
      </c>
      <c r="L50">
        <f t="shared" si="56"/>
        <v>0</v>
      </c>
      <c r="M50">
        <f t="shared" si="56"/>
        <v>0</v>
      </c>
      <c r="N50">
        <f t="shared" si="56"/>
        <v>0</v>
      </c>
      <c r="O50">
        <f t="shared" si="56"/>
        <v>0</v>
      </c>
      <c r="P50">
        <f t="shared" si="56"/>
        <v>0</v>
      </c>
      <c r="Q50">
        <f t="shared" si="56"/>
        <v>0</v>
      </c>
      <c r="R50">
        <f t="shared" si="56"/>
        <v>0</v>
      </c>
      <c r="S50">
        <f t="shared" si="56"/>
        <v>0</v>
      </c>
      <c r="T50">
        <f t="shared" si="56"/>
        <v>0</v>
      </c>
      <c r="U50">
        <f t="shared" si="56"/>
        <v>0</v>
      </c>
      <c r="V50">
        <f t="shared" si="56"/>
        <v>0</v>
      </c>
      <c r="W50">
        <f t="shared" si="56"/>
        <v>0</v>
      </c>
    </row>
    <row r="51" spans="1:19" ht="12.75">
      <c r="A51" s="4">
        <v>1037</v>
      </c>
      <c r="B51" s="104">
        <v>2.955</v>
      </c>
      <c r="C51" s="23">
        <v>39309</v>
      </c>
      <c r="D51" s="57">
        <v>36753</v>
      </c>
      <c r="E51" s="52">
        <v>0.08</v>
      </c>
      <c r="F51" s="127"/>
      <c r="G51" s="8"/>
      <c r="H51" s="105"/>
      <c r="I51" s="126">
        <f>IF($C$16=I43,100,0)+IF($D$16=I44,$E$16,0)</f>
        <v>0</v>
      </c>
      <c r="J51">
        <f aca="true" t="shared" si="57" ref="J51:S51">IF($C$16=J43,100,0)+IF($D$16=J44,$E$16,0)</f>
        <v>0</v>
      </c>
      <c r="K51">
        <f t="shared" si="57"/>
        <v>0</v>
      </c>
      <c r="L51">
        <f t="shared" si="57"/>
        <v>0</v>
      </c>
      <c r="M51">
        <f t="shared" si="57"/>
        <v>0</v>
      </c>
      <c r="N51">
        <f t="shared" si="57"/>
        <v>0</v>
      </c>
      <c r="O51">
        <f t="shared" si="57"/>
        <v>0</v>
      </c>
      <c r="P51">
        <f t="shared" si="57"/>
        <v>0</v>
      </c>
      <c r="Q51">
        <f t="shared" si="57"/>
        <v>0</v>
      </c>
      <c r="R51">
        <f t="shared" si="57"/>
        <v>0</v>
      </c>
      <c r="S51">
        <f t="shared" si="57"/>
        <v>0</v>
      </c>
    </row>
    <row r="52" spans="1:38" ht="12.75">
      <c r="A52" s="4">
        <v>1040</v>
      </c>
      <c r="B52" s="104">
        <v>3.375</v>
      </c>
      <c r="C52" s="23">
        <v>39573</v>
      </c>
      <c r="D52" s="57">
        <v>36651</v>
      </c>
      <c r="E52" s="53">
        <v>0.065</v>
      </c>
      <c r="F52" s="127"/>
      <c r="G52" s="8"/>
      <c r="H52" s="105"/>
      <c r="I52" s="126">
        <f>IF($C$17=I43,100,0)+IF($D$17=I44,$E$17,0)</f>
        <v>0</v>
      </c>
      <c r="J52">
        <f aca="true" t="shared" si="58" ref="J52:AL52">IF($C$17=J43,100,0)+IF($D$17=J44,$E$17,0)</f>
        <v>0</v>
      </c>
      <c r="K52">
        <f t="shared" si="58"/>
        <v>0</v>
      </c>
      <c r="L52">
        <f t="shared" si="58"/>
        <v>0</v>
      </c>
      <c r="M52">
        <f t="shared" si="58"/>
        <v>0</v>
      </c>
      <c r="N52">
        <f t="shared" si="58"/>
        <v>0</v>
      </c>
      <c r="O52">
        <f t="shared" si="58"/>
        <v>0</v>
      </c>
      <c r="P52">
        <f t="shared" si="58"/>
        <v>0.065</v>
      </c>
      <c r="Q52">
        <f t="shared" si="58"/>
        <v>0.065</v>
      </c>
      <c r="R52">
        <f t="shared" si="58"/>
        <v>0</v>
      </c>
      <c r="S52">
        <f t="shared" si="58"/>
        <v>0</v>
      </c>
      <c r="T52">
        <f t="shared" si="58"/>
        <v>0</v>
      </c>
      <c r="U52">
        <f t="shared" si="58"/>
        <v>0</v>
      </c>
      <c r="V52">
        <f t="shared" si="58"/>
        <v>0</v>
      </c>
      <c r="W52">
        <f t="shared" si="58"/>
        <v>0</v>
      </c>
      <c r="X52">
        <f t="shared" si="58"/>
        <v>0</v>
      </c>
      <c r="Y52">
        <f t="shared" si="58"/>
        <v>0</v>
      </c>
      <c r="Z52">
        <f t="shared" si="58"/>
        <v>0</v>
      </c>
      <c r="AA52">
        <f t="shared" si="58"/>
        <v>0</v>
      </c>
      <c r="AB52">
        <f t="shared" si="58"/>
        <v>0</v>
      </c>
      <c r="AC52">
        <f t="shared" si="58"/>
        <v>0</v>
      </c>
      <c r="AD52">
        <f t="shared" si="58"/>
        <v>0</v>
      </c>
      <c r="AE52">
        <f t="shared" si="58"/>
        <v>100.065</v>
      </c>
      <c r="AF52">
        <f t="shared" si="58"/>
        <v>100.065</v>
      </c>
      <c r="AG52">
        <f t="shared" si="58"/>
        <v>0</v>
      </c>
      <c r="AH52">
        <f t="shared" si="58"/>
        <v>0</v>
      </c>
      <c r="AI52">
        <f t="shared" si="58"/>
        <v>0</v>
      </c>
      <c r="AJ52">
        <f t="shared" si="58"/>
        <v>0</v>
      </c>
      <c r="AK52">
        <f t="shared" si="58"/>
        <v>0</v>
      </c>
      <c r="AL52">
        <f t="shared" si="58"/>
        <v>0</v>
      </c>
    </row>
    <row r="53" spans="1:53" ht="12.75">
      <c r="A53" s="4">
        <v>1043</v>
      </c>
      <c r="B53" s="104">
        <v>3.485</v>
      </c>
      <c r="C53" s="23">
        <v>39841</v>
      </c>
      <c r="D53" s="57">
        <v>36553</v>
      </c>
      <c r="E53" s="52">
        <v>0.05</v>
      </c>
      <c r="F53" s="127"/>
      <c r="G53" s="8"/>
      <c r="H53" s="105"/>
      <c r="I53" s="126">
        <f>IF($C$18=I43,100,0)+IF($D$18=I44,$E$18,0)</f>
        <v>0</v>
      </c>
      <c r="J53">
        <f aca="true" t="shared" si="59" ref="J53:BA53">IF($C$18=J43,100,0)+IF($D$18=J44,$E$18,0)</f>
        <v>0</v>
      </c>
      <c r="K53">
        <f t="shared" si="59"/>
        <v>0</v>
      </c>
      <c r="L53">
        <f t="shared" si="59"/>
        <v>0.05</v>
      </c>
      <c r="M53">
        <f t="shared" si="59"/>
        <v>0</v>
      </c>
      <c r="N53">
        <f t="shared" si="59"/>
        <v>0</v>
      </c>
      <c r="O53">
        <f t="shared" si="59"/>
        <v>0</v>
      </c>
      <c r="P53">
        <f t="shared" si="59"/>
        <v>0</v>
      </c>
      <c r="Q53">
        <f t="shared" si="59"/>
        <v>0</v>
      </c>
      <c r="R53">
        <f t="shared" si="59"/>
        <v>0</v>
      </c>
      <c r="S53">
        <f t="shared" si="59"/>
        <v>0</v>
      </c>
      <c r="T53">
        <f t="shared" si="59"/>
        <v>0</v>
      </c>
      <c r="U53">
        <f t="shared" si="59"/>
        <v>0</v>
      </c>
      <c r="V53">
        <f t="shared" si="59"/>
        <v>0</v>
      </c>
      <c r="W53">
        <f t="shared" si="59"/>
        <v>0</v>
      </c>
      <c r="X53">
        <f t="shared" si="59"/>
        <v>0</v>
      </c>
      <c r="Y53">
        <f t="shared" si="59"/>
        <v>0</v>
      </c>
      <c r="Z53">
        <f t="shared" si="59"/>
        <v>0</v>
      </c>
      <c r="AA53">
        <f t="shared" si="59"/>
        <v>0.05</v>
      </c>
      <c r="AB53">
        <f t="shared" si="59"/>
        <v>0</v>
      </c>
      <c r="AC53">
        <f t="shared" si="59"/>
        <v>0</v>
      </c>
      <c r="AD53">
        <f t="shared" si="59"/>
        <v>0</v>
      </c>
      <c r="AE53">
        <f t="shared" si="59"/>
        <v>0</v>
      </c>
      <c r="AF53">
        <f t="shared" si="59"/>
        <v>0</v>
      </c>
      <c r="AG53">
        <f t="shared" si="59"/>
        <v>0</v>
      </c>
      <c r="AH53">
        <f t="shared" si="59"/>
        <v>0</v>
      </c>
      <c r="AI53">
        <f t="shared" si="59"/>
        <v>0</v>
      </c>
      <c r="AJ53">
        <f t="shared" si="59"/>
        <v>0</v>
      </c>
      <c r="AK53">
        <f t="shared" si="59"/>
        <v>0</v>
      </c>
      <c r="AL53">
        <f t="shared" si="59"/>
        <v>0</v>
      </c>
      <c r="AM53">
        <f t="shared" si="59"/>
        <v>0</v>
      </c>
      <c r="AN53">
        <f t="shared" si="59"/>
        <v>0</v>
      </c>
      <c r="AO53">
        <f t="shared" si="59"/>
        <v>0</v>
      </c>
      <c r="AP53">
        <f t="shared" si="59"/>
        <v>100.05</v>
      </c>
      <c r="AQ53">
        <f t="shared" si="59"/>
        <v>0</v>
      </c>
      <c r="AR53">
        <f t="shared" si="59"/>
        <v>0</v>
      </c>
      <c r="AS53">
        <f t="shared" si="59"/>
        <v>0</v>
      </c>
      <c r="AT53">
        <f t="shared" si="59"/>
        <v>0</v>
      </c>
      <c r="AU53">
        <f t="shared" si="59"/>
        <v>0</v>
      </c>
      <c r="AV53">
        <f t="shared" si="59"/>
        <v>0</v>
      </c>
      <c r="AW53">
        <f t="shared" si="59"/>
        <v>0</v>
      </c>
      <c r="AX53">
        <f t="shared" si="59"/>
        <v>0</v>
      </c>
      <c r="AY53">
        <f t="shared" si="59"/>
        <v>0</v>
      </c>
      <c r="AZ53">
        <f t="shared" si="59"/>
        <v>0</v>
      </c>
      <c r="BA53">
        <f t="shared" si="59"/>
        <v>0</v>
      </c>
    </row>
    <row r="54" spans="1:53" ht="12.75">
      <c r="A54" s="4">
        <v>1034</v>
      </c>
      <c r="B54" s="104">
        <v>3.585</v>
      </c>
      <c r="C54" s="23">
        <v>39923</v>
      </c>
      <c r="D54" s="57">
        <v>36636</v>
      </c>
      <c r="E54" s="52">
        <v>0.09</v>
      </c>
      <c r="F54" s="127"/>
      <c r="G54" s="8"/>
      <c r="H54" s="105"/>
      <c r="I54" s="126">
        <f>IF($C$19=I43,100,0)+IF($D$19=I44,$E$19,0)</f>
        <v>0</v>
      </c>
      <c r="J54">
        <f aca="true" t="shared" si="60" ref="J54:BA54">IF($C$19=J43,100,0)+IF($D$19=J44,$E$19,0)</f>
        <v>0</v>
      </c>
      <c r="K54">
        <f t="shared" si="60"/>
        <v>0</v>
      </c>
      <c r="L54">
        <f t="shared" si="60"/>
        <v>0</v>
      </c>
      <c r="M54">
        <f t="shared" si="60"/>
        <v>0</v>
      </c>
      <c r="N54">
        <f t="shared" si="60"/>
        <v>0</v>
      </c>
      <c r="O54">
        <f t="shared" si="60"/>
        <v>0.09</v>
      </c>
      <c r="P54">
        <f t="shared" si="60"/>
        <v>0</v>
      </c>
      <c r="Q54">
        <f t="shared" si="60"/>
        <v>0</v>
      </c>
      <c r="R54">
        <f t="shared" si="60"/>
        <v>0</v>
      </c>
      <c r="S54">
        <f t="shared" si="60"/>
        <v>0</v>
      </c>
      <c r="T54">
        <f t="shared" si="60"/>
        <v>0</v>
      </c>
      <c r="U54">
        <f t="shared" si="60"/>
        <v>0</v>
      </c>
      <c r="V54">
        <f t="shared" si="60"/>
        <v>0</v>
      </c>
      <c r="W54">
        <f t="shared" si="60"/>
        <v>0</v>
      </c>
      <c r="X54">
        <f t="shared" si="60"/>
        <v>0</v>
      </c>
      <c r="Y54">
        <f t="shared" si="60"/>
        <v>0</v>
      </c>
      <c r="Z54">
        <f t="shared" si="60"/>
        <v>0</v>
      </c>
      <c r="AA54">
        <f t="shared" si="60"/>
        <v>0</v>
      </c>
      <c r="AB54">
        <f t="shared" si="60"/>
        <v>0</v>
      </c>
      <c r="AC54">
        <f t="shared" si="60"/>
        <v>0</v>
      </c>
      <c r="AD54">
        <f t="shared" si="60"/>
        <v>0.09</v>
      </c>
      <c r="AE54">
        <f t="shared" si="60"/>
        <v>0</v>
      </c>
      <c r="AF54">
        <f t="shared" si="60"/>
        <v>0</v>
      </c>
      <c r="AG54">
        <f t="shared" si="60"/>
        <v>0</v>
      </c>
      <c r="AH54">
        <f t="shared" si="60"/>
        <v>0</v>
      </c>
      <c r="AI54">
        <f t="shared" si="60"/>
        <v>0</v>
      </c>
      <c r="AJ54">
        <f t="shared" si="60"/>
        <v>0</v>
      </c>
      <c r="AK54">
        <f t="shared" si="60"/>
        <v>0</v>
      </c>
      <c r="AL54">
        <f t="shared" si="60"/>
        <v>0</v>
      </c>
      <c r="AM54">
        <f t="shared" si="60"/>
        <v>0</v>
      </c>
      <c r="AN54">
        <f t="shared" si="60"/>
        <v>0</v>
      </c>
      <c r="AO54">
        <f t="shared" si="60"/>
        <v>0</v>
      </c>
      <c r="AP54">
        <f t="shared" si="60"/>
        <v>0</v>
      </c>
      <c r="AQ54">
        <f t="shared" si="60"/>
        <v>0</v>
      </c>
      <c r="AR54">
        <f t="shared" si="60"/>
        <v>0</v>
      </c>
      <c r="AS54">
        <f t="shared" si="60"/>
        <v>100.09</v>
      </c>
      <c r="AT54">
        <f t="shared" si="60"/>
        <v>0</v>
      </c>
      <c r="AU54">
        <f t="shared" si="60"/>
        <v>0</v>
      </c>
      <c r="AV54">
        <f t="shared" si="60"/>
        <v>0</v>
      </c>
      <c r="AW54">
        <f t="shared" si="60"/>
        <v>0</v>
      </c>
      <c r="AX54">
        <f t="shared" si="60"/>
        <v>0</v>
      </c>
      <c r="AY54">
        <f t="shared" si="60"/>
        <v>0</v>
      </c>
      <c r="AZ54">
        <f t="shared" si="60"/>
        <v>0</v>
      </c>
      <c r="BA54">
        <f t="shared" si="60"/>
        <v>0</v>
      </c>
    </row>
    <row r="55" spans="1:53" ht="12.75">
      <c r="A55" s="4">
        <v>1048</v>
      </c>
      <c r="B55" s="104">
        <v>3.575</v>
      </c>
      <c r="C55" s="24">
        <v>40148</v>
      </c>
      <c r="D55" s="58">
        <v>36861</v>
      </c>
      <c r="E55" s="53">
        <v>0.04</v>
      </c>
      <c r="F55" s="127"/>
      <c r="G55" s="8"/>
      <c r="H55" s="105"/>
      <c r="I55" s="126">
        <f>IF($C$20=I43,100,0)+IF($D$20=I44,$E$20,0)</f>
        <v>0</v>
      </c>
      <c r="J55">
        <f aca="true" t="shared" si="61" ref="J55:BA55">IF($C$20=J43,100,0)+IF($D$20=J44,$E$20,0)</f>
        <v>0</v>
      </c>
      <c r="K55">
        <f t="shared" si="61"/>
        <v>0</v>
      </c>
      <c r="L55">
        <f t="shared" si="61"/>
        <v>0</v>
      </c>
      <c r="M55">
        <f t="shared" si="61"/>
        <v>0</v>
      </c>
      <c r="N55">
        <f t="shared" si="61"/>
        <v>0</v>
      </c>
      <c r="O55">
        <f t="shared" si="61"/>
        <v>0</v>
      </c>
      <c r="P55">
        <f t="shared" si="61"/>
        <v>0</v>
      </c>
      <c r="Q55">
        <f t="shared" si="61"/>
        <v>0</v>
      </c>
      <c r="R55">
        <f t="shared" si="61"/>
        <v>0</v>
      </c>
      <c r="S55">
        <f t="shared" si="61"/>
        <v>0</v>
      </c>
      <c r="T55">
        <f t="shared" si="61"/>
        <v>0</v>
      </c>
      <c r="U55">
        <f t="shared" si="61"/>
        <v>0</v>
      </c>
      <c r="V55">
        <f t="shared" si="61"/>
        <v>0</v>
      </c>
      <c r="W55">
        <f t="shared" si="61"/>
        <v>0</v>
      </c>
      <c r="X55">
        <f t="shared" si="61"/>
        <v>0</v>
      </c>
      <c r="Y55">
        <f t="shared" si="61"/>
        <v>0</v>
      </c>
      <c r="Z55">
        <f t="shared" si="61"/>
        <v>0</v>
      </c>
      <c r="AA55">
        <f t="shared" si="61"/>
        <v>0</v>
      </c>
      <c r="AB55">
        <f t="shared" si="61"/>
        <v>0</v>
      </c>
      <c r="AC55">
        <f t="shared" si="61"/>
        <v>0</v>
      </c>
      <c r="AD55">
        <f t="shared" si="61"/>
        <v>0</v>
      </c>
      <c r="AE55">
        <f t="shared" si="61"/>
        <v>0</v>
      </c>
      <c r="AF55">
        <f t="shared" si="61"/>
        <v>0</v>
      </c>
      <c r="AG55">
        <f t="shared" si="61"/>
        <v>0</v>
      </c>
      <c r="AH55">
        <f t="shared" si="61"/>
        <v>0</v>
      </c>
      <c r="AI55">
        <f t="shared" si="61"/>
        <v>0</v>
      </c>
      <c r="AJ55">
        <f t="shared" si="61"/>
        <v>0</v>
      </c>
      <c r="AK55">
        <f t="shared" si="61"/>
        <v>0</v>
      </c>
      <c r="AL55">
        <f t="shared" si="61"/>
        <v>0</v>
      </c>
      <c r="AM55">
        <f t="shared" si="61"/>
        <v>0</v>
      </c>
      <c r="AN55">
        <f t="shared" si="61"/>
        <v>0</v>
      </c>
      <c r="AO55">
        <f t="shared" si="61"/>
        <v>0</v>
      </c>
      <c r="AP55">
        <f t="shared" si="61"/>
        <v>0</v>
      </c>
      <c r="AQ55">
        <f t="shared" si="61"/>
        <v>0</v>
      </c>
      <c r="AR55">
        <f t="shared" si="61"/>
        <v>0</v>
      </c>
      <c r="AS55">
        <f t="shared" si="61"/>
        <v>0</v>
      </c>
      <c r="AT55">
        <f t="shared" si="61"/>
        <v>0</v>
      </c>
      <c r="AU55">
        <f t="shared" si="61"/>
        <v>0</v>
      </c>
      <c r="AV55">
        <f t="shared" si="61"/>
        <v>0</v>
      </c>
      <c r="AW55">
        <f t="shared" si="61"/>
        <v>0</v>
      </c>
      <c r="AX55">
        <f t="shared" si="61"/>
        <v>0</v>
      </c>
      <c r="AY55">
        <f t="shared" si="61"/>
        <v>0</v>
      </c>
      <c r="AZ55">
        <f t="shared" si="61"/>
        <v>0</v>
      </c>
      <c r="BA55">
        <f t="shared" si="61"/>
        <v>0</v>
      </c>
    </row>
    <row r="56" spans="1:83" ht="12.75">
      <c r="A56" s="4">
        <v>1045</v>
      </c>
      <c r="B56" s="104">
        <v>3.655</v>
      </c>
      <c r="C56" s="24">
        <v>40617</v>
      </c>
      <c r="D56" s="58">
        <v>36600</v>
      </c>
      <c r="E56" s="53">
        <v>0.0525</v>
      </c>
      <c r="F56" s="127"/>
      <c r="G56" s="8"/>
      <c r="H56" s="105"/>
      <c r="I56" s="126">
        <f>IF($C$21=I43,100,0)+IF($D$21=I44,$E$21,0)</f>
        <v>0</v>
      </c>
      <c r="J56">
        <f aca="true" t="shared" si="62" ref="J56:BU56">IF($C$21=J43,100,0)+IF($D$21=J44,$E$21,0)</f>
        <v>0</v>
      </c>
      <c r="K56">
        <f t="shared" si="62"/>
        <v>0</v>
      </c>
      <c r="L56">
        <f t="shared" si="62"/>
        <v>0</v>
      </c>
      <c r="M56">
        <f t="shared" si="62"/>
        <v>0.0525</v>
      </c>
      <c r="N56">
        <f t="shared" si="62"/>
        <v>0</v>
      </c>
      <c r="O56">
        <f t="shared" si="62"/>
        <v>0</v>
      </c>
      <c r="P56">
        <f t="shared" si="62"/>
        <v>0</v>
      </c>
      <c r="Q56">
        <f t="shared" si="62"/>
        <v>0</v>
      </c>
      <c r="R56">
        <f t="shared" si="62"/>
        <v>0</v>
      </c>
      <c r="S56">
        <f t="shared" si="62"/>
        <v>0</v>
      </c>
      <c r="T56">
        <f t="shared" si="62"/>
        <v>0</v>
      </c>
      <c r="U56">
        <f t="shared" si="62"/>
        <v>0</v>
      </c>
      <c r="V56">
        <f t="shared" si="62"/>
        <v>0</v>
      </c>
      <c r="W56">
        <f t="shared" si="62"/>
        <v>0</v>
      </c>
      <c r="X56">
        <f t="shared" si="62"/>
        <v>0</v>
      </c>
      <c r="Y56">
        <f t="shared" si="62"/>
        <v>0</v>
      </c>
      <c r="Z56">
        <f t="shared" si="62"/>
        <v>0</v>
      </c>
      <c r="AA56">
        <f t="shared" si="62"/>
        <v>0</v>
      </c>
      <c r="AB56">
        <f t="shared" si="62"/>
        <v>0.0525</v>
      </c>
      <c r="AC56">
        <f t="shared" si="62"/>
        <v>0</v>
      </c>
      <c r="AD56">
        <f t="shared" si="62"/>
        <v>0</v>
      </c>
      <c r="AE56">
        <f t="shared" si="62"/>
        <v>0</v>
      </c>
      <c r="AF56">
        <f t="shared" si="62"/>
        <v>0</v>
      </c>
      <c r="AG56">
        <f t="shared" si="62"/>
        <v>0</v>
      </c>
      <c r="AH56">
        <f t="shared" si="62"/>
        <v>0</v>
      </c>
      <c r="AI56">
        <f t="shared" si="62"/>
        <v>0</v>
      </c>
      <c r="AJ56">
        <f t="shared" si="62"/>
        <v>0</v>
      </c>
      <c r="AK56">
        <f t="shared" si="62"/>
        <v>0</v>
      </c>
      <c r="AL56">
        <f t="shared" si="62"/>
        <v>0</v>
      </c>
      <c r="AM56">
        <f t="shared" si="62"/>
        <v>0</v>
      </c>
      <c r="AN56">
        <f t="shared" si="62"/>
        <v>0</v>
      </c>
      <c r="AO56">
        <f t="shared" si="62"/>
        <v>0</v>
      </c>
      <c r="AP56">
        <f t="shared" si="62"/>
        <v>0</v>
      </c>
      <c r="AQ56">
        <f t="shared" si="62"/>
        <v>0.0525</v>
      </c>
      <c r="AR56">
        <f t="shared" si="62"/>
        <v>0</v>
      </c>
      <c r="AS56">
        <f t="shared" si="62"/>
        <v>0</v>
      </c>
      <c r="AT56">
        <f t="shared" si="62"/>
        <v>0</v>
      </c>
      <c r="AU56">
        <f t="shared" si="62"/>
        <v>0</v>
      </c>
      <c r="AV56">
        <f t="shared" si="62"/>
        <v>0</v>
      </c>
      <c r="AW56">
        <f t="shared" si="62"/>
        <v>0</v>
      </c>
      <c r="AX56">
        <f t="shared" si="62"/>
        <v>0</v>
      </c>
      <c r="AY56">
        <f t="shared" si="62"/>
        <v>0</v>
      </c>
      <c r="AZ56">
        <f t="shared" si="62"/>
        <v>0</v>
      </c>
      <c r="BA56">
        <f t="shared" si="62"/>
        <v>0</v>
      </c>
      <c r="BB56">
        <f t="shared" si="62"/>
        <v>0</v>
      </c>
      <c r="BC56">
        <f t="shared" si="62"/>
        <v>0</v>
      </c>
      <c r="BD56">
        <f t="shared" si="62"/>
        <v>0</v>
      </c>
      <c r="BE56">
        <f t="shared" si="62"/>
        <v>0</v>
      </c>
      <c r="BF56">
        <f t="shared" si="62"/>
        <v>0.0525</v>
      </c>
      <c r="BG56">
        <f t="shared" si="62"/>
        <v>0</v>
      </c>
      <c r="BH56">
        <f t="shared" si="62"/>
        <v>0</v>
      </c>
      <c r="BI56">
        <f t="shared" si="62"/>
        <v>0</v>
      </c>
      <c r="BJ56">
        <f t="shared" si="62"/>
        <v>0</v>
      </c>
      <c r="BK56">
        <f t="shared" si="62"/>
        <v>0</v>
      </c>
      <c r="BL56">
        <f t="shared" si="62"/>
        <v>0</v>
      </c>
      <c r="BM56">
        <f t="shared" si="62"/>
        <v>0</v>
      </c>
      <c r="BN56">
        <f t="shared" si="62"/>
        <v>0</v>
      </c>
      <c r="BO56">
        <f t="shared" si="62"/>
        <v>0</v>
      </c>
      <c r="BP56">
        <f t="shared" si="62"/>
        <v>0</v>
      </c>
      <c r="BQ56">
        <f t="shared" si="62"/>
        <v>0</v>
      </c>
      <c r="BR56">
        <f t="shared" si="62"/>
        <v>0</v>
      </c>
      <c r="BS56">
        <f t="shared" si="62"/>
        <v>0</v>
      </c>
      <c r="BT56">
        <f t="shared" si="62"/>
        <v>0</v>
      </c>
      <c r="BU56">
        <f t="shared" si="62"/>
        <v>100.0525</v>
      </c>
      <c r="BV56">
        <f aca="true" t="shared" si="63" ref="BV56:CE56">IF($C$21=BV43,100,0)+IF($D$21=BV44,$E$21,0)</f>
        <v>0</v>
      </c>
      <c r="BW56">
        <f t="shared" si="63"/>
        <v>0</v>
      </c>
      <c r="BX56">
        <f t="shared" si="63"/>
        <v>0</v>
      </c>
      <c r="BY56">
        <f t="shared" si="63"/>
        <v>0</v>
      </c>
      <c r="BZ56">
        <f t="shared" si="63"/>
        <v>0</v>
      </c>
      <c r="CA56">
        <f t="shared" si="63"/>
        <v>0</v>
      </c>
      <c r="CB56">
        <f t="shared" si="63"/>
        <v>0</v>
      </c>
      <c r="CC56">
        <f t="shared" si="63"/>
        <v>0</v>
      </c>
      <c r="CD56">
        <f t="shared" si="63"/>
        <v>0</v>
      </c>
      <c r="CE56">
        <f t="shared" si="63"/>
        <v>0</v>
      </c>
    </row>
    <row r="57" spans="1:98" ht="12.75">
      <c r="A57" s="4">
        <v>1046</v>
      </c>
      <c r="B57" s="104">
        <v>3.7</v>
      </c>
      <c r="C57" s="23">
        <v>41190</v>
      </c>
      <c r="D57" s="57">
        <v>36807</v>
      </c>
      <c r="E57" s="53">
        <v>0.055</v>
      </c>
      <c r="F57" s="127"/>
      <c r="G57" s="8"/>
      <c r="H57" s="105"/>
      <c r="I57" s="126">
        <f>IF($C$22=I43,100,0)+IF($D$22=I44,$E$22,0)</f>
        <v>0</v>
      </c>
      <c r="J57">
        <f aca="true" t="shared" si="64" ref="J57:BU57">IF($C$22=J43,100,0)+IF($D$22=J44,$E$22,0)</f>
        <v>0</v>
      </c>
      <c r="K57">
        <f t="shared" si="64"/>
        <v>0</v>
      </c>
      <c r="L57">
        <f t="shared" si="64"/>
        <v>0</v>
      </c>
      <c r="M57">
        <f t="shared" si="64"/>
        <v>0</v>
      </c>
      <c r="N57">
        <f t="shared" si="64"/>
        <v>0</v>
      </c>
      <c r="O57">
        <f t="shared" si="64"/>
        <v>0</v>
      </c>
      <c r="P57">
        <f t="shared" si="64"/>
        <v>0</v>
      </c>
      <c r="Q57">
        <f t="shared" si="64"/>
        <v>0</v>
      </c>
      <c r="R57">
        <f t="shared" si="64"/>
        <v>0</v>
      </c>
      <c r="S57">
        <f t="shared" si="64"/>
        <v>0</v>
      </c>
      <c r="T57">
        <f t="shared" si="64"/>
        <v>0</v>
      </c>
      <c r="U57">
        <f t="shared" si="64"/>
        <v>0</v>
      </c>
      <c r="V57">
        <f t="shared" si="64"/>
        <v>0.055</v>
      </c>
      <c r="W57">
        <f t="shared" si="64"/>
        <v>0</v>
      </c>
      <c r="X57">
        <f t="shared" si="64"/>
        <v>0</v>
      </c>
      <c r="Y57">
        <f t="shared" si="64"/>
        <v>0</v>
      </c>
      <c r="Z57">
        <f t="shared" si="64"/>
        <v>0</v>
      </c>
      <c r="AA57">
        <f t="shared" si="64"/>
        <v>0</v>
      </c>
      <c r="AB57">
        <f t="shared" si="64"/>
        <v>0</v>
      </c>
      <c r="AC57">
        <f t="shared" si="64"/>
        <v>0</v>
      </c>
      <c r="AD57">
        <f t="shared" si="64"/>
        <v>0</v>
      </c>
      <c r="AE57">
        <f t="shared" si="64"/>
        <v>0</v>
      </c>
      <c r="AF57">
        <f t="shared" si="64"/>
        <v>0</v>
      </c>
      <c r="AG57">
        <f t="shared" si="64"/>
        <v>0</v>
      </c>
      <c r="AH57">
        <f t="shared" si="64"/>
        <v>0</v>
      </c>
      <c r="AI57">
        <f t="shared" si="64"/>
        <v>0</v>
      </c>
      <c r="AJ57">
        <f t="shared" si="64"/>
        <v>0</v>
      </c>
      <c r="AK57">
        <f t="shared" si="64"/>
        <v>0.055</v>
      </c>
      <c r="AL57">
        <f t="shared" si="64"/>
        <v>0</v>
      </c>
      <c r="AM57">
        <f t="shared" si="64"/>
        <v>0</v>
      </c>
      <c r="AN57">
        <f t="shared" si="64"/>
        <v>0</v>
      </c>
      <c r="AO57">
        <f t="shared" si="64"/>
        <v>0</v>
      </c>
      <c r="AP57">
        <f t="shared" si="64"/>
        <v>0</v>
      </c>
      <c r="AQ57">
        <f t="shared" si="64"/>
        <v>0</v>
      </c>
      <c r="AR57">
        <f t="shared" si="64"/>
        <v>0</v>
      </c>
      <c r="AS57">
        <f t="shared" si="64"/>
        <v>0</v>
      </c>
      <c r="AT57">
        <f t="shared" si="64"/>
        <v>0</v>
      </c>
      <c r="AU57">
        <f t="shared" si="64"/>
        <v>0</v>
      </c>
      <c r="AV57">
        <f t="shared" si="64"/>
        <v>0</v>
      </c>
      <c r="AW57">
        <f t="shared" si="64"/>
        <v>0</v>
      </c>
      <c r="AX57">
        <f t="shared" si="64"/>
        <v>0</v>
      </c>
      <c r="AY57">
        <f t="shared" si="64"/>
        <v>0</v>
      </c>
      <c r="AZ57">
        <f t="shared" si="64"/>
        <v>0.055</v>
      </c>
      <c r="BA57">
        <f t="shared" si="64"/>
        <v>0</v>
      </c>
      <c r="BB57">
        <f t="shared" si="64"/>
        <v>0</v>
      </c>
      <c r="BC57">
        <f t="shared" si="64"/>
        <v>0</v>
      </c>
      <c r="BD57">
        <f t="shared" si="64"/>
        <v>0</v>
      </c>
      <c r="BE57">
        <f t="shared" si="64"/>
        <v>0</v>
      </c>
      <c r="BF57">
        <f t="shared" si="64"/>
        <v>0</v>
      </c>
      <c r="BG57">
        <f t="shared" si="64"/>
        <v>0</v>
      </c>
      <c r="BH57">
        <f t="shared" si="64"/>
        <v>0</v>
      </c>
      <c r="BI57">
        <f t="shared" si="64"/>
        <v>0</v>
      </c>
      <c r="BJ57">
        <f t="shared" si="64"/>
        <v>0</v>
      </c>
      <c r="BK57">
        <f t="shared" si="64"/>
        <v>0</v>
      </c>
      <c r="BL57">
        <f t="shared" si="64"/>
        <v>0</v>
      </c>
      <c r="BM57">
        <f t="shared" si="64"/>
        <v>0</v>
      </c>
      <c r="BN57">
        <f t="shared" si="64"/>
        <v>0</v>
      </c>
      <c r="BO57">
        <f t="shared" si="64"/>
        <v>0.055</v>
      </c>
      <c r="BP57">
        <f t="shared" si="64"/>
        <v>0</v>
      </c>
      <c r="BQ57">
        <f t="shared" si="64"/>
        <v>0</v>
      </c>
      <c r="BR57">
        <f t="shared" si="64"/>
        <v>0</v>
      </c>
      <c r="BS57">
        <f t="shared" si="64"/>
        <v>0</v>
      </c>
      <c r="BT57">
        <f t="shared" si="64"/>
        <v>0</v>
      </c>
      <c r="BU57">
        <f t="shared" si="64"/>
        <v>0</v>
      </c>
      <c r="BV57">
        <f aca="true" t="shared" si="65" ref="BV57:CT57">IF($C$22=BV43,100,0)+IF($D$22=BV44,$E$22,0)</f>
        <v>0</v>
      </c>
      <c r="BW57">
        <f t="shared" si="65"/>
        <v>0</v>
      </c>
      <c r="BX57">
        <f t="shared" si="65"/>
        <v>0</v>
      </c>
      <c r="BY57">
        <f t="shared" si="65"/>
        <v>0</v>
      </c>
      <c r="BZ57">
        <f t="shared" si="65"/>
        <v>0</v>
      </c>
      <c r="CA57">
        <f t="shared" si="65"/>
        <v>0</v>
      </c>
      <c r="CB57">
        <f t="shared" si="65"/>
        <v>0</v>
      </c>
      <c r="CC57">
        <f t="shared" si="65"/>
        <v>0</v>
      </c>
      <c r="CD57">
        <f t="shared" si="65"/>
        <v>0.055</v>
      </c>
      <c r="CE57">
        <f t="shared" si="65"/>
        <v>0</v>
      </c>
      <c r="CF57">
        <f t="shared" si="65"/>
        <v>0</v>
      </c>
      <c r="CG57">
        <f t="shared" si="65"/>
        <v>0</v>
      </c>
      <c r="CH57">
        <f t="shared" si="65"/>
        <v>0</v>
      </c>
      <c r="CI57">
        <f t="shared" si="65"/>
        <v>0</v>
      </c>
      <c r="CJ57">
        <f t="shared" si="65"/>
        <v>0</v>
      </c>
      <c r="CK57">
        <f t="shared" si="65"/>
        <v>0</v>
      </c>
      <c r="CL57">
        <f t="shared" si="65"/>
        <v>0</v>
      </c>
      <c r="CM57">
        <f t="shared" si="65"/>
        <v>0</v>
      </c>
      <c r="CN57">
        <f t="shared" si="65"/>
        <v>0</v>
      </c>
      <c r="CO57">
        <f t="shared" si="65"/>
        <v>0</v>
      </c>
      <c r="CP57">
        <f t="shared" si="65"/>
        <v>0</v>
      </c>
      <c r="CQ57">
        <f t="shared" si="65"/>
        <v>0</v>
      </c>
      <c r="CR57">
        <f t="shared" si="65"/>
        <v>0</v>
      </c>
      <c r="CS57">
        <f t="shared" si="65"/>
        <v>100.055</v>
      </c>
      <c r="CT57">
        <f t="shared" si="65"/>
        <v>0</v>
      </c>
    </row>
    <row r="58" spans="1:128" ht="12.75">
      <c r="A58" s="4">
        <v>1041</v>
      </c>
      <c r="B58" s="104">
        <v>3.72</v>
      </c>
      <c r="C58" s="23">
        <v>41764</v>
      </c>
      <c r="D58" s="57">
        <v>36651</v>
      </c>
      <c r="E58" s="53">
        <v>0.0675</v>
      </c>
      <c r="F58" s="127"/>
      <c r="G58" s="8"/>
      <c r="H58" s="105"/>
      <c r="I58" s="126">
        <f>IF($C$23=I43,100,0)+IF($D$23=I44,$E$23,0)</f>
        <v>0</v>
      </c>
      <c r="J58">
        <f aca="true" t="shared" si="66" ref="J58:BU58">IF($C$23=J43,100,0)+IF($D$23=J44,$E$23,0)</f>
        <v>0</v>
      </c>
      <c r="K58">
        <f t="shared" si="66"/>
        <v>0</v>
      </c>
      <c r="L58">
        <f t="shared" si="66"/>
        <v>0</v>
      </c>
      <c r="M58">
        <f t="shared" si="66"/>
        <v>0</v>
      </c>
      <c r="N58">
        <f t="shared" si="66"/>
        <v>0</v>
      </c>
      <c r="O58">
        <f t="shared" si="66"/>
        <v>0</v>
      </c>
      <c r="P58">
        <f t="shared" si="66"/>
        <v>0.0675</v>
      </c>
      <c r="Q58">
        <f t="shared" si="66"/>
        <v>0.0675</v>
      </c>
      <c r="R58">
        <f t="shared" si="66"/>
        <v>0</v>
      </c>
      <c r="S58">
        <f t="shared" si="66"/>
        <v>0</v>
      </c>
      <c r="T58">
        <f t="shared" si="66"/>
        <v>0</v>
      </c>
      <c r="U58">
        <f t="shared" si="66"/>
        <v>0</v>
      </c>
      <c r="V58">
        <f t="shared" si="66"/>
        <v>0</v>
      </c>
      <c r="W58">
        <f t="shared" si="66"/>
        <v>0</v>
      </c>
      <c r="X58">
        <f t="shared" si="66"/>
        <v>0</v>
      </c>
      <c r="Y58">
        <f t="shared" si="66"/>
        <v>0</v>
      </c>
      <c r="Z58">
        <f t="shared" si="66"/>
        <v>0</v>
      </c>
      <c r="AA58">
        <f t="shared" si="66"/>
        <v>0</v>
      </c>
      <c r="AB58">
        <f t="shared" si="66"/>
        <v>0</v>
      </c>
      <c r="AC58">
        <f t="shared" si="66"/>
        <v>0</v>
      </c>
      <c r="AD58">
        <f t="shared" si="66"/>
        <v>0</v>
      </c>
      <c r="AE58">
        <f t="shared" si="66"/>
        <v>0.0675</v>
      </c>
      <c r="AF58">
        <f t="shared" si="66"/>
        <v>0.0675</v>
      </c>
      <c r="AG58">
        <f t="shared" si="66"/>
        <v>0</v>
      </c>
      <c r="AH58">
        <f t="shared" si="66"/>
        <v>0</v>
      </c>
      <c r="AI58">
        <f t="shared" si="66"/>
        <v>0</v>
      </c>
      <c r="AJ58">
        <f t="shared" si="66"/>
        <v>0</v>
      </c>
      <c r="AK58">
        <f t="shared" si="66"/>
        <v>0</v>
      </c>
      <c r="AL58">
        <f t="shared" si="66"/>
        <v>0</v>
      </c>
      <c r="AM58">
        <f t="shared" si="66"/>
        <v>0</v>
      </c>
      <c r="AN58">
        <f t="shared" si="66"/>
        <v>0</v>
      </c>
      <c r="AO58">
        <f t="shared" si="66"/>
        <v>0</v>
      </c>
      <c r="AP58">
        <f t="shared" si="66"/>
        <v>0</v>
      </c>
      <c r="AQ58">
        <f t="shared" si="66"/>
        <v>0</v>
      </c>
      <c r="AR58">
        <f t="shared" si="66"/>
        <v>0</v>
      </c>
      <c r="AS58">
        <f t="shared" si="66"/>
        <v>0</v>
      </c>
      <c r="AT58">
        <f t="shared" si="66"/>
        <v>0.0675</v>
      </c>
      <c r="AU58">
        <f t="shared" si="66"/>
        <v>0.0675</v>
      </c>
      <c r="AV58">
        <f t="shared" si="66"/>
        <v>0</v>
      </c>
      <c r="AW58">
        <f t="shared" si="66"/>
        <v>0</v>
      </c>
      <c r="AX58">
        <f t="shared" si="66"/>
        <v>0</v>
      </c>
      <c r="AY58">
        <f t="shared" si="66"/>
        <v>0</v>
      </c>
      <c r="AZ58">
        <f t="shared" si="66"/>
        <v>0</v>
      </c>
      <c r="BA58">
        <f t="shared" si="66"/>
        <v>0</v>
      </c>
      <c r="BB58">
        <f t="shared" si="66"/>
        <v>0</v>
      </c>
      <c r="BC58">
        <f t="shared" si="66"/>
        <v>0</v>
      </c>
      <c r="BD58">
        <f t="shared" si="66"/>
        <v>0</v>
      </c>
      <c r="BE58">
        <f t="shared" si="66"/>
        <v>0</v>
      </c>
      <c r="BF58">
        <f t="shared" si="66"/>
        <v>0</v>
      </c>
      <c r="BG58">
        <f t="shared" si="66"/>
        <v>0</v>
      </c>
      <c r="BH58">
        <f t="shared" si="66"/>
        <v>0</v>
      </c>
      <c r="BI58">
        <f t="shared" si="66"/>
        <v>0.0675</v>
      </c>
      <c r="BJ58">
        <f t="shared" si="66"/>
        <v>0.0675</v>
      </c>
      <c r="BK58">
        <f t="shared" si="66"/>
        <v>0</v>
      </c>
      <c r="BL58">
        <f t="shared" si="66"/>
        <v>0</v>
      </c>
      <c r="BM58">
        <f t="shared" si="66"/>
        <v>0</v>
      </c>
      <c r="BN58">
        <f t="shared" si="66"/>
        <v>0</v>
      </c>
      <c r="BO58">
        <f t="shared" si="66"/>
        <v>0</v>
      </c>
      <c r="BP58">
        <f t="shared" si="66"/>
        <v>0</v>
      </c>
      <c r="BQ58">
        <f t="shared" si="66"/>
        <v>0</v>
      </c>
      <c r="BR58">
        <f t="shared" si="66"/>
        <v>0</v>
      </c>
      <c r="BS58">
        <f t="shared" si="66"/>
        <v>0</v>
      </c>
      <c r="BT58">
        <f t="shared" si="66"/>
        <v>0</v>
      </c>
      <c r="BU58">
        <f t="shared" si="66"/>
        <v>0</v>
      </c>
      <c r="BV58">
        <f aca="true" t="shared" si="67" ref="BV58:DX58">IF($C$23=BV43,100,0)+IF($D$23=BV44,$E$23,0)</f>
        <v>0</v>
      </c>
      <c r="BW58">
        <f t="shared" si="67"/>
        <v>0</v>
      </c>
      <c r="BX58">
        <f t="shared" si="67"/>
        <v>0.0675</v>
      </c>
      <c r="BY58">
        <f t="shared" si="67"/>
        <v>0.0675</v>
      </c>
      <c r="BZ58">
        <f t="shared" si="67"/>
        <v>0</v>
      </c>
      <c r="CA58">
        <f t="shared" si="67"/>
        <v>0</v>
      </c>
      <c r="CB58">
        <f t="shared" si="67"/>
        <v>0</v>
      </c>
      <c r="CC58">
        <f t="shared" si="67"/>
        <v>0</v>
      </c>
      <c r="CD58">
        <f t="shared" si="67"/>
        <v>0</v>
      </c>
      <c r="CE58">
        <f t="shared" si="67"/>
        <v>0</v>
      </c>
      <c r="CF58">
        <f t="shared" si="67"/>
        <v>0</v>
      </c>
      <c r="CG58">
        <f t="shared" si="67"/>
        <v>0</v>
      </c>
      <c r="CH58">
        <f t="shared" si="67"/>
        <v>0</v>
      </c>
      <c r="CI58">
        <f t="shared" si="67"/>
        <v>0</v>
      </c>
      <c r="CJ58">
        <f t="shared" si="67"/>
        <v>0</v>
      </c>
      <c r="CK58">
        <f t="shared" si="67"/>
        <v>0</v>
      </c>
      <c r="CL58">
        <f t="shared" si="67"/>
        <v>0</v>
      </c>
      <c r="CM58">
        <f t="shared" si="67"/>
        <v>0.0675</v>
      </c>
      <c r="CN58">
        <f t="shared" si="67"/>
        <v>0.0675</v>
      </c>
      <c r="CO58">
        <f t="shared" si="67"/>
        <v>0</v>
      </c>
      <c r="CP58">
        <f t="shared" si="67"/>
        <v>0</v>
      </c>
      <c r="CQ58">
        <f t="shared" si="67"/>
        <v>0</v>
      </c>
      <c r="CR58">
        <f t="shared" si="67"/>
        <v>0</v>
      </c>
      <c r="CS58">
        <f t="shared" si="67"/>
        <v>0</v>
      </c>
      <c r="CT58">
        <f t="shared" si="67"/>
        <v>0</v>
      </c>
      <c r="CU58">
        <f t="shared" si="67"/>
        <v>0</v>
      </c>
      <c r="CV58">
        <f t="shared" si="67"/>
        <v>0</v>
      </c>
      <c r="CW58">
        <f t="shared" si="67"/>
        <v>0</v>
      </c>
      <c r="CX58">
        <f t="shared" si="67"/>
        <v>0</v>
      </c>
      <c r="CY58">
        <f t="shared" si="67"/>
        <v>0</v>
      </c>
      <c r="CZ58">
        <f t="shared" si="67"/>
        <v>0</v>
      </c>
      <c r="DA58">
        <f t="shared" si="67"/>
        <v>0</v>
      </c>
      <c r="DB58">
        <f t="shared" si="67"/>
        <v>0.0675</v>
      </c>
      <c r="DC58">
        <f t="shared" si="67"/>
        <v>0.0675</v>
      </c>
      <c r="DD58">
        <f t="shared" si="67"/>
        <v>0</v>
      </c>
      <c r="DE58">
        <f t="shared" si="67"/>
        <v>0</v>
      </c>
      <c r="DF58">
        <f t="shared" si="67"/>
        <v>0</v>
      </c>
      <c r="DG58">
        <f t="shared" si="67"/>
        <v>0</v>
      </c>
      <c r="DH58">
        <f t="shared" si="67"/>
        <v>0</v>
      </c>
      <c r="DI58">
        <f t="shared" si="67"/>
        <v>0</v>
      </c>
      <c r="DJ58">
        <f t="shared" si="67"/>
        <v>0</v>
      </c>
      <c r="DK58">
        <f t="shared" si="67"/>
        <v>0</v>
      </c>
      <c r="DL58">
        <f t="shared" si="67"/>
        <v>0</v>
      </c>
      <c r="DM58">
        <f t="shared" si="67"/>
        <v>0</v>
      </c>
      <c r="DN58">
        <f t="shared" si="67"/>
        <v>0</v>
      </c>
      <c r="DO58">
        <f t="shared" si="67"/>
        <v>0</v>
      </c>
      <c r="DP58">
        <f t="shared" si="67"/>
        <v>0</v>
      </c>
      <c r="DQ58">
        <f t="shared" si="67"/>
        <v>100.0675</v>
      </c>
      <c r="DR58">
        <f t="shared" si="67"/>
        <v>100.0675</v>
      </c>
      <c r="DS58">
        <f t="shared" si="67"/>
        <v>0</v>
      </c>
      <c r="DT58">
        <f t="shared" si="67"/>
        <v>0</v>
      </c>
      <c r="DU58">
        <f t="shared" si="67"/>
        <v>0</v>
      </c>
      <c r="DV58">
        <f t="shared" si="67"/>
        <v>0</v>
      </c>
      <c r="DW58">
        <f t="shared" si="67"/>
        <v>0</v>
      </c>
      <c r="DX58">
        <f t="shared" si="67"/>
        <v>0</v>
      </c>
    </row>
    <row r="59" spans="1:143" ht="12.75">
      <c r="A59" s="4">
        <v>1049</v>
      </c>
      <c r="B59" s="104">
        <v>3.745</v>
      </c>
      <c r="C59" s="23">
        <v>42228</v>
      </c>
      <c r="D59" s="57">
        <v>36750</v>
      </c>
      <c r="E59" s="52">
        <v>0.045</v>
      </c>
      <c r="F59" s="127"/>
      <c r="G59" s="8"/>
      <c r="H59" s="105"/>
      <c r="I59" s="126">
        <f>IF($C$24=I43,100,0)+IF($D$24=I44,$E$24,0)</f>
        <v>0</v>
      </c>
      <c r="J59">
        <f aca="true" t="shared" si="68" ref="J59:BU59">IF($C$24=J43,100,0)+IF($D$24=J44,$E$24,0)</f>
        <v>0</v>
      </c>
      <c r="K59">
        <f t="shared" si="68"/>
        <v>0</v>
      </c>
      <c r="L59">
        <f t="shared" si="68"/>
        <v>0</v>
      </c>
      <c r="M59">
        <f t="shared" si="68"/>
        <v>0</v>
      </c>
      <c r="N59">
        <f t="shared" si="68"/>
        <v>0</v>
      </c>
      <c r="O59">
        <f t="shared" si="68"/>
        <v>0</v>
      </c>
      <c r="P59">
        <f t="shared" si="68"/>
        <v>0</v>
      </c>
      <c r="Q59">
        <f t="shared" si="68"/>
        <v>0</v>
      </c>
      <c r="R59">
        <f t="shared" si="68"/>
        <v>0</v>
      </c>
      <c r="S59">
        <f t="shared" si="68"/>
        <v>0</v>
      </c>
      <c r="T59">
        <f t="shared" si="68"/>
        <v>0.045</v>
      </c>
      <c r="U59">
        <f t="shared" si="68"/>
        <v>0</v>
      </c>
      <c r="V59">
        <f t="shared" si="68"/>
        <v>0</v>
      </c>
      <c r="W59">
        <f t="shared" si="68"/>
        <v>0</v>
      </c>
      <c r="X59">
        <f t="shared" si="68"/>
        <v>0</v>
      </c>
      <c r="Y59">
        <f t="shared" si="68"/>
        <v>0</v>
      </c>
      <c r="Z59">
        <f t="shared" si="68"/>
        <v>0</v>
      </c>
      <c r="AA59">
        <f t="shared" si="68"/>
        <v>0</v>
      </c>
      <c r="AB59">
        <f t="shared" si="68"/>
        <v>0</v>
      </c>
      <c r="AC59">
        <f t="shared" si="68"/>
        <v>0</v>
      </c>
      <c r="AD59">
        <f t="shared" si="68"/>
        <v>0</v>
      </c>
      <c r="AE59">
        <f t="shared" si="68"/>
        <v>0</v>
      </c>
      <c r="AF59">
        <f t="shared" si="68"/>
        <v>0</v>
      </c>
      <c r="AG59">
        <f t="shared" si="68"/>
        <v>0</v>
      </c>
      <c r="AH59">
        <f t="shared" si="68"/>
        <v>0</v>
      </c>
      <c r="AI59">
        <f t="shared" si="68"/>
        <v>0.045</v>
      </c>
      <c r="AJ59">
        <f t="shared" si="68"/>
        <v>0</v>
      </c>
      <c r="AK59">
        <f t="shared" si="68"/>
        <v>0</v>
      </c>
      <c r="AL59">
        <f t="shared" si="68"/>
        <v>0</v>
      </c>
      <c r="AM59">
        <f t="shared" si="68"/>
        <v>0</v>
      </c>
      <c r="AN59">
        <f t="shared" si="68"/>
        <v>0</v>
      </c>
      <c r="AO59">
        <f t="shared" si="68"/>
        <v>0</v>
      </c>
      <c r="AP59">
        <f t="shared" si="68"/>
        <v>0</v>
      </c>
      <c r="AQ59">
        <f t="shared" si="68"/>
        <v>0</v>
      </c>
      <c r="AR59">
        <f t="shared" si="68"/>
        <v>0</v>
      </c>
      <c r="AS59">
        <f t="shared" si="68"/>
        <v>0</v>
      </c>
      <c r="AT59">
        <f t="shared" si="68"/>
        <v>0</v>
      </c>
      <c r="AU59">
        <f t="shared" si="68"/>
        <v>0</v>
      </c>
      <c r="AV59">
        <f t="shared" si="68"/>
        <v>0</v>
      </c>
      <c r="AW59">
        <f t="shared" si="68"/>
        <v>0</v>
      </c>
      <c r="AX59">
        <f t="shared" si="68"/>
        <v>0.045</v>
      </c>
      <c r="AY59">
        <f t="shared" si="68"/>
        <v>0</v>
      </c>
      <c r="AZ59">
        <f t="shared" si="68"/>
        <v>0</v>
      </c>
      <c r="BA59">
        <f t="shared" si="68"/>
        <v>0</v>
      </c>
      <c r="BB59">
        <f t="shared" si="68"/>
        <v>0</v>
      </c>
      <c r="BC59">
        <f t="shared" si="68"/>
        <v>0</v>
      </c>
      <c r="BD59">
        <f t="shared" si="68"/>
        <v>0</v>
      </c>
      <c r="BE59">
        <f t="shared" si="68"/>
        <v>0</v>
      </c>
      <c r="BF59">
        <f t="shared" si="68"/>
        <v>0</v>
      </c>
      <c r="BG59">
        <f t="shared" si="68"/>
        <v>0</v>
      </c>
      <c r="BH59">
        <f t="shared" si="68"/>
        <v>0</v>
      </c>
      <c r="BI59">
        <f t="shared" si="68"/>
        <v>0</v>
      </c>
      <c r="BJ59">
        <f t="shared" si="68"/>
        <v>0</v>
      </c>
      <c r="BK59">
        <f t="shared" si="68"/>
        <v>0</v>
      </c>
      <c r="BL59">
        <f t="shared" si="68"/>
        <v>0</v>
      </c>
      <c r="BM59">
        <f t="shared" si="68"/>
        <v>0.045</v>
      </c>
      <c r="BN59">
        <f t="shared" si="68"/>
        <v>0</v>
      </c>
      <c r="BO59">
        <f t="shared" si="68"/>
        <v>0</v>
      </c>
      <c r="BP59">
        <f t="shared" si="68"/>
        <v>0</v>
      </c>
      <c r="BQ59">
        <f t="shared" si="68"/>
        <v>0</v>
      </c>
      <c r="BR59">
        <f t="shared" si="68"/>
        <v>0</v>
      </c>
      <c r="BS59">
        <f t="shared" si="68"/>
        <v>0</v>
      </c>
      <c r="BT59">
        <f t="shared" si="68"/>
        <v>0</v>
      </c>
      <c r="BU59">
        <f t="shared" si="68"/>
        <v>0</v>
      </c>
      <c r="BV59">
        <f aca="true" t="shared" si="69" ref="BV59:EG59">IF($C$24=BV43,100,0)+IF($D$24=BV44,$E$24,0)</f>
        <v>0</v>
      </c>
      <c r="BW59">
        <f t="shared" si="69"/>
        <v>0</v>
      </c>
      <c r="BX59">
        <f t="shared" si="69"/>
        <v>0</v>
      </c>
      <c r="BY59">
        <f t="shared" si="69"/>
        <v>0</v>
      </c>
      <c r="BZ59">
        <f t="shared" si="69"/>
        <v>0</v>
      </c>
      <c r="CA59">
        <f t="shared" si="69"/>
        <v>0</v>
      </c>
      <c r="CB59">
        <f t="shared" si="69"/>
        <v>0.045</v>
      </c>
      <c r="CC59">
        <f t="shared" si="69"/>
        <v>0</v>
      </c>
      <c r="CD59">
        <f t="shared" si="69"/>
        <v>0</v>
      </c>
      <c r="CE59">
        <f t="shared" si="69"/>
        <v>0</v>
      </c>
      <c r="CF59">
        <f t="shared" si="69"/>
        <v>0</v>
      </c>
      <c r="CG59">
        <f t="shared" si="69"/>
        <v>0</v>
      </c>
      <c r="CH59">
        <f t="shared" si="69"/>
        <v>0</v>
      </c>
      <c r="CI59">
        <f t="shared" si="69"/>
        <v>0</v>
      </c>
      <c r="CJ59">
        <f t="shared" si="69"/>
        <v>0</v>
      </c>
      <c r="CK59">
        <f t="shared" si="69"/>
        <v>0</v>
      </c>
      <c r="CL59">
        <f t="shared" si="69"/>
        <v>0</v>
      </c>
      <c r="CM59">
        <f t="shared" si="69"/>
        <v>0</v>
      </c>
      <c r="CN59">
        <f t="shared" si="69"/>
        <v>0</v>
      </c>
      <c r="CO59">
        <f t="shared" si="69"/>
        <v>0</v>
      </c>
      <c r="CP59">
        <f t="shared" si="69"/>
        <v>0</v>
      </c>
      <c r="CQ59">
        <f t="shared" si="69"/>
        <v>0.045</v>
      </c>
      <c r="CR59">
        <f t="shared" si="69"/>
        <v>0</v>
      </c>
      <c r="CS59">
        <f t="shared" si="69"/>
        <v>0</v>
      </c>
      <c r="CT59">
        <f t="shared" si="69"/>
        <v>0</v>
      </c>
      <c r="CU59">
        <f t="shared" si="69"/>
        <v>0</v>
      </c>
      <c r="CV59">
        <f t="shared" si="69"/>
        <v>0</v>
      </c>
      <c r="CW59">
        <f t="shared" si="69"/>
        <v>0</v>
      </c>
      <c r="CX59">
        <f t="shared" si="69"/>
        <v>0</v>
      </c>
      <c r="CY59">
        <f t="shared" si="69"/>
        <v>0</v>
      </c>
      <c r="CZ59">
        <f t="shared" si="69"/>
        <v>0</v>
      </c>
      <c r="DA59">
        <f t="shared" si="69"/>
        <v>0</v>
      </c>
      <c r="DB59">
        <f t="shared" si="69"/>
        <v>0</v>
      </c>
      <c r="DC59">
        <f t="shared" si="69"/>
        <v>0</v>
      </c>
      <c r="DD59">
        <f t="shared" si="69"/>
        <v>0</v>
      </c>
      <c r="DE59">
        <f t="shared" si="69"/>
        <v>0</v>
      </c>
      <c r="DF59">
        <f t="shared" si="69"/>
        <v>0.045</v>
      </c>
      <c r="DG59">
        <f t="shared" si="69"/>
        <v>0</v>
      </c>
      <c r="DH59">
        <f t="shared" si="69"/>
        <v>0</v>
      </c>
      <c r="DI59">
        <f t="shared" si="69"/>
        <v>0</v>
      </c>
      <c r="DJ59">
        <f t="shared" si="69"/>
        <v>0</v>
      </c>
      <c r="DK59">
        <f t="shared" si="69"/>
        <v>0</v>
      </c>
      <c r="DL59">
        <f t="shared" si="69"/>
        <v>0</v>
      </c>
      <c r="DM59">
        <f t="shared" si="69"/>
        <v>0</v>
      </c>
      <c r="DN59">
        <f t="shared" si="69"/>
        <v>0</v>
      </c>
      <c r="DO59">
        <f t="shared" si="69"/>
        <v>0</v>
      </c>
      <c r="DP59">
        <f t="shared" si="69"/>
        <v>0</v>
      </c>
      <c r="DQ59">
        <f t="shared" si="69"/>
        <v>0</v>
      </c>
      <c r="DR59">
        <f t="shared" si="69"/>
        <v>0</v>
      </c>
      <c r="DS59">
        <f t="shared" si="69"/>
        <v>0</v>
      </c>
      <c r="DT59">
        <f t="shared" si="69"/>
        <v>0</v>
      </c>
      <c r="DU59">
        <f t="shared" si="69"/>
        <v>0.045</v>
      </c>
      <c r="DV59">
        <f t="shared" si="69"/>
        <v>0</v>
      </c>
      <c r="DW59">
        <f t="shared" si="69"/>
        <v>0</v>
      </c>
      <c r="DX59">
        <f t="shared" si="69"/>
        <v>0</v>
      </c>
      <c r="DY59">
        <f t="shared" si="69"/>
        <v>0</v>
      </c>
      <c r="DZ59">
        <f t="shared" si="69"/>
        <v>0</v>
      </c>
      <c r="EA59">
        <f t="shared" si="69"/>
        <v>0</v>
      </c>
      <c r="EB59">
        <f t="shared" si="69"/>
        <v>0</v>
      </c>
      <c r="EC59">
        <f t="shared" si="69"/>
        <v>0</v>
      </c>
      <c r="ED59">
        <f t="shared" si="69"/>
        <v>0</v>
      </c>
      <c r="EE59">
        <f t="shared" si="69"/>
        <v>0</v>
      </c>
      <c r="EF59">
        <f t="shared" si="69"/>
        <v>0</v>
      </c>
      <c r="EG59">
        <f t="shared" si="69"/>
        <v>0</v>
      </c>
      <c r="EH59">
        <f aca="true" t="shared" si="70" ref="EH59:EM59">IF($C$24=EH43,100,0)+IF($D$24=EH44,$E$24,0)</f>
        <v>0</v>
      </c>
      <c r="EI59">
        <f t="shared" si="70"/>
        <v>0</v>
      </c>
      <c r="EJ59">
        <f t="shared" si="70"/>
        <v>100.045</v>
      </c>
      <c r="EK59">
        <f t="shared" si="70"/>
        <v>0</v>
      </c>
      <c r="EL59">
        <f t="shared" si="70"/>
        <v>0</v>
      </c>
      <c r="EM59">
        <f t="shared" si="70"/>
        <v>0</v>
      </c>
    </row>
    <row r="60" spans="1:158" ht="12.75">
      <c r="A60" s="4">
        <v>1050</v>
      </c>
      <c r="B60" s="104">
        <v>3.75</v>
      </c>
      <c r="C60" s="23">
        <v>42563</v>
      </c>
      <c r="D60" s="57">
        <v>36719</v>
      </c>
      <c r="E60" s="52">
        <v>0.03</v>
      </c>
      <c r="F60" s="127"/>
      <c r="G60" s="8"/>
      <c r="H60" s="105"/>
      <c r="I60" s="126">
        <f>IF($C$25=I43,100,0)+IF($D$25=I44,$E$25,0)</f>
        <v>0</v>
      </c>
      <c r="J60">
        <f aca="true" t="shared" si="71" ref="J60:BU60">IF($C$25=J43,100,0)+IF($D$25=J44,$E$25,0)</f>
        <v>0</v>
      </c>
      <c r="K60">
        <f t="shared" si="71"/>
        <v>0</v>
      </c>
      <c r="L60">
        <f t="shared" si="71"/>
        <v>0</v>
      </c>
      <c r="M60">
        <f t="shared" si="71"/>
        <v>0</v>
      </c>
      <c r="N60">
        <f t="shared" si="71"/>
        <v>0</v>
      </c>
      <c r="O60">
        <f t="shared" si="71"/>
        <v>0</v>
      </c>
      <c r="P60">
        <f t="shared" si="71"/>
        <v>0</v>
      </c>
      <c r="Q60">
        <f t="shared" si="71"/>
        <v>0</v>
      </c>
      <c r="R60">
        <f t="shared" si="71"/>
        <v>0</v>
      </c>
      <c r="S60">
        <f t="shared" si="71"/>
        <v>0.03</v>
      </c>
      <c r="T60">
        <f t="shared" si="71"/>
        <v>0</v>
      </c>
      <c r="U60">
        <f t="shared" si="71"/>
        <v>0</v>
      </c>
      <c r="V60">
        <f t="shared" si="71"/>
        <v>0</v>
      </c>
      <c r="W60">
        <f t="shared" si="71"/>
        <v>0</v>
      </c>
      <c r="X60">
        <f t="shared" si="71"/>
        <v>0</v>
      </c>
      <c r="Y60">
        <f t="shared" si="71"/>
        <v>0</v>
      </c>
      <c r="Z60">
        <f t="shared" si="71"/>
        <v>0</v>
      </c>
      <c r="AA60">
        <f t="shared" si="71"/>
        <v>0</v>
      </c>
      <c r="AB60">
        <f t="shared" si="71"/>
        <v>0</v>
      </c>
      <c r="AC60">
        <f t="shared" si="71"/>
        <v>0</v>
      </c>
      <c r="AD60">
        <f t="shared" si="71"/>
        <v>0</v>
      </c>
      <c r="AE60">
        <f t="shared" si="71"/>
        <v>0</v>
      </c>
      <c r="AF60">
        <f t="shared" si="71"/>
        <v>0</v>
      </c>
      <c r="AG60">
        <f t="shared" si="71"/>
        <v>0</v>
      </c>
      <c r="AH60">
        <f t="shared" si="71"/>
        <v>0.03</v>
      </c>
      <c r="AI60">
        <f t="shared" si="71"/>
        <v>0</v>
      </c>
      <c r="AJ60">
        <f t="shared" si="71"/>
        <v>0</v>
      </c>
      <c r="AK60">
        <f t="shared" si="71"/>
        <v>0</v>
      </c>
      <c r="AL60">
        <f t="shared" si="71"/>
        <v>0</v>
      </c>
      <c r="AM60">
        <f t="shared" si="71"/>
        <v>0</v>
      </c>
      <c r="AN60">
        <f t="shared" si="71"/>
        <v>0</v>
      </c>
      <c r="AO60">
        <f t="shared" si="71"/>
        <v>0</v>
      </c>
      <c r="AP60">
        <f t="shared" si="71"/>
        <v>0</v>
      </c>
      <c r="AQ60">
        <f t="shared" si="71"/>
        <v>0</v>
      </c>
      <c r="AR60">
        <f t="shared" si="71"/>
        <v>0</v>
      </c>
      <c r="AS60">
        <f t="shared" si="71"/>
        <v>0</v>
      </c>
      <c r="AT60">
        <f t="shared" si="71"/>
        <v>0</v>
      </c>
      <c r="AU60">
        <f t="shared" si="71"/>
        <v>0</v>
      </c>
      <c r="AV60">
        <f t="shared" si="71"/>
        <v>0</v>
      </c>
      <c r="AW60">
        <f t="shared" si="71"/>
        <v>0.03</v>
      </c>
      <c r="AX60">
        <f t="shared" si="71"/>
        <v>0</v>
      </c>
      <c r="AY60">
        <f t="shared" si="71"/>
        <v>0</v>
      </c>
      <c r="AZ60">
        <f t="shared" si="71"/>
        <v>0</v>
      </c>
      <c r="BA60">
        <f t="shared" si="71"/>
        <v>0</v>
      </c>
      <c r="BB60">
        <f t="shared" si="71"/>
        <v>0</v>
      </c>
      <c r="BC60">
        <f t="shared" si="71"/>
        <v>0</v>
      </c>
      <c r="BD60">
        <f t="shared" si="71"/>
        <v>0</v>
      </c>
      <c r="BE60">
        <f t="shared" si="71"/>
        <v>0</v>
      </c>
      <c r="BF60">
        <f t="shared" si="71"/>
        <v>0</v>
      </c>
      <c r="BG60">
        <f t="shared" si="71"/>
        <v>0</v>
      </c>
      <c r="BH60">
        <f t="shared" si="71"/>
        <v>0</v>
      </c>
      <c r="BI60">
        <f t="shared" si="71"/>
        <v>0</v>
      </c>
      <c r="BJ60">
        <f t="shared" si="71"/>
        <v>0</v>
      </c>
      <c r="BK60">
        <f t="shared" si="71"/>
        <v>0</v>
      </c>
      <c r="BL60">
        <f t="shared" si="71"/>
        <v>0.03</v>
      </c>
      <c r="BM60">
        <f t="shared" si="71"/>
        <v>0</v>
      </c>
      <c r="BN60">
        <f t="shared" si="71"/>
        <v>0</v>
      </c>
      <c r="BO60">
        <f t="shared" si="71"/>
        <v>0</v>
      </c>
      <c r="BP60">
        <f t="shared" si="71"/>
        <v>0</v>
      </c>
      <c r="BQ60">
        <f t="shared" si="71"/>
        <v>0</v>
      </c>
      <c r="BR60">
        <f t="shared" si="71"/>
        <v>0</v>
      </c>
      <c r="BS60">
        <f t="shared" si="71"/>
        <v>0</v>
      </c>
      <c r="BT60">
        <f t="shared" si="71"/>
        <v>0</v>
      </c>
      <c r="BU60">
        <f t="shared" si="71"/>
        <v>0</v>
      </c>
      <c r="BV60">
        <f aca="true" t="shared" si="72" ref="BV60:EG60">IF($C$25=BV43,100,0)+IF($D$25=BV44,$E$25,0)</f>
        <v>0</v>
      </c>
      <c r="BW60">
        <f t="shared" si="72"/>
        <v>0</v>
      </c>
      <c r="BX60">
        <f t="shared" si="72"/>
        <v>0</v>
      </c>
      <c r="BY60">
        <f t="shared" si="72"/>
        <v>0</v>
      </c>
      <c r="BZ60">
        <f t="shared" si="72"/>
        <v>0</v>
      </c>
      <c r="CA60">
        <f t="shared" si="72"/>
        <v>0.03</v>
      </c>
      <c r="CB60">
        <f t="shared" si="72"/>
        <v>0</v>
      </c>
      <c r="CC60">
        <f t="shared" si="72"/>
        <v>0</v>
      </c>
      <c r="CD60">
        <f t="shared" si="72"/>
        <v>0</v>
      </c>
      <c r="CE60">
        <f t="shared" si="72"/>
        <v>0</v>
      </c>
      <c r="CF60">
        <f t="shared" si="72"/>
        <v>0</v>
      </c>
      <c r="CG60">
        <f t="shared" si="72"/>
        <v>0</v>
      </c>
      <c r="CH60">
        <f t="shared" si="72"/>
        <v>0</v>
      </c>
      <c r="CI60">
        <f t="shared" si="72"/>
        <v>0</v>
      </c>
      <c r="CJ60">
        <f t="shared" si="72"/>
        <v>0</v>
      </c>
      <c r="CK60">
        <f t="shared" si="72"/>
        <v>0</v>
      </c>
      <c r="CL60">
        <f t="shared" si="72"/>
        <v>0</v>
      </c>
      <c r="CM60">
        <f t="shared" si="72"/>
        <v>0</v>
      </c>
      <c r="CN60">
        <f t="shared" si="72"/>
        <v>0</v>
      </c>
      <c r="CO60">
        <f t="shared" si="72"/>
        <v>0</v>
      </c>
      <c r="CP60">
        <f t="shared" si="72"/>
        <v>0.03</v>
      </c>
      <c r="CQ60">
        <f t="shared" si="72"/>
        <v>0</v>
      </c>
      <c r="CR60">
        <f t="shared" si="72"/>
        <v>0</v>
      </c>
      <c r="CS60">
        <f t="shared" si="72"/>
        <v>0</v>
      </c>
      <c r="CT60">
        <f t="shared" si="72"/>
        <v>0</v>
      </c>
      <c r="CU60">
        <f t="shared" si="72"/>
        <v>0</v>
      </c>
      <c r="CV60">
        <f t="shared" si="72"/>
        <v>0</v>
      </c>
      <c r="CW60">
        <f t="shared" si="72"/>
        <v>0</v>
      </c>
      <c r="CX60">
        <f t="shared" si="72"/>
        <v>0</v>
      </c>
      <c r="CY60">
        <f t="shared" si="72"/>
        <v>0</v>
      </c>
      <c r="CZ60">
        <f t="shared" si="72"/>
        <v>0</v>
      </c>
      <c r="DA60">
        <f t="shared" si="72"/>
        <v>0</v>
      </c>
      <c r="DB60">
        <f t="shared" si="72"/>
        <v>0</v>
      </c>
      <c r="DC60">
        <f t="shared" si="72"/>
        <v>0</v>
      </c>
      <c r="DD60">
        <f t="shared" si="72"/>
        <v>0</v>
      </c>
      <c r="DE60">
        <f t="shared" si="72"/>
        <v>0.03</v>
      </c>
      <c r="DF60">
        <f t="shared" si="72"/>
        <v>0</v>
      </c>
      <c r="DG60">
        <f t="shared" si="72"/>
        <v>0</v>
      </c>
      <c r="DH60">
        <f t="shared" si="72"/>
        <v>0</v>
      </c>
      <c r="DI60">
        <f t="shared" si="72"/>
        <v>0</v>
      </c>
      <c r="DJ60">
        <f t="shared" si="72"/>
        <v>0</v>
      </c>
      <c r="DK60">
        <f t="shared" si="72"/>
        <v>0</v>
      </c>
      <c r="DL60">
        <f t="shared" si="72"/>
        <v>0</v>
      </c>
      <c r="DM60">
        <f t="shared" si="72"/>
        <v>0</v>
      </c>
      <c r="DN60">
        <f t="shared" si="72"/>
        <v>0</v>
      </c>
      <c r="DO60">
        <f t="shared" si="72"/>
        <v>0</v>
      </c>
      <c r="DP60">
        <f t="shared" si="72"/>
        <v>0</v>
      </c>
      <c r="DQ60">
        <f t="shared" si="72"/>
        <v>0</v>
      </c>
      <c r="DR60">
        <f t="shared" si="72"/>
        <v>0</v>
      </c>
      <c r="DS60">
        <f t="shared" si="72"/>
        <v>0</v>
      </c>
      <c r="DT60">
        <f t="shared" si="72"/>
        <v>0.03</v>
      </c>
      <c r="DU60">
        <f t="shared" si="72"/>
        <v>0</v>
      </c>
      <c r="DV60">
        <f t="shared" si="72"/>
        <v>0</v>
      </c>
      <c r="DW60">
        <f t="shared" si="72"/>
        <v>0</v>
      </c>
      <c r="DX60">
        <f t="shared" si="72"/>
        <v>0</v>
      </c>
      <c r="DY60">
        <f t="shared" si="72"/>
        <v>0</v>
      </c>
      <c r="DZ60">
        <f t="shared" si="72"/>
        <v>0</v>
      </c>
      <c r="EA60">
        <f t="shared" si="72"/>
        <v>0</v>
      </c>
      <c r="EB60">
        <f t="shared" si="72"/>
        <v>0</v>
      </c>
      <c r="EC60">
        <f t="shared" si="72"/>
        <v>0</v>
      </c>
      <c r="ED60">
        <f t="shared" si="72"/>
        <v>0</v>
      </c>
      <c r="EE60">
        <f t="shared" si="72"/>
        <v>0</v>
      </c>
      <c r="EF60">
        <f t="shared" si="72"/>
        <v>0</v>
      </c>
      <c r="EG60">
        <f t="shared" si="72"/>
        <v>0</v>
      </c>
      <c r="EH60">
        <f aca="true" t="shared" si="73" ref="EH60:FB60">IF($C$25=EH43,100,0)+IF($D$25=EH44,$E$25,0)</f>
        <v>0</v>
      </c>
      <c r="EI60">
        <f t="shared" si="73"/>
        <v>0.03</v>
      </c>
      <c r="EJ60">
        <f t="shared" si="73"/>
        <v>0</v>
      </c>
      <c r="EK60">
        <f t="shared" si="73"/>
        <v>0</v>
      </c>
      <c r="EL60">
        <f t="shared" si="73"/>
        <v>0</v>
      </c>
      <c r="EM60">
        <f t="shared" si="73"/>
        <v>0</v>
      </c>
      <c r="EN60">
        <f t="shared" si="73"/>
        <v>0</v>
      </c>
      <c r="EO60">
        <f t="shared" si="73"/>
        <v>0</v>
      </c>
      <c r="EP60">
        <f t="shared" si="73"/>
        <v>0</v>
      </c>
      <c r="EQ60">
        <f t="shared" si="73"/>
        <v>0</v>
      </c>
      <c r="ER60">
        <f t="shared" si="73"/>
        <v>0</v>
      </c>
      <c r="ES60">
        <f t="shared" si="73"/>
        <v>0</v>
      </c>
      <c r="ET60">
        <f t="shared" si="73"/>
        <v>0</v>
      </c>
      <c r="EU60">
        <f t="shared" si="73"/>
        <v>0</v>
      </c>
      <c r="EV60">
        <f t="shared" si="73"/>
        <v>0</v>
      </c>
      <c r="EW60">
        <f t="shared" si="73"/>
        <v>0</v>
      </c>
      <c r="EX60">
        <f t="shared" si="73"/>
        <v>100.03</v>
      </c>
      <c r="EY60">
        <f t="shared" si="73"/>
        <v>0</v>
      </c>
      <c r="EZ60">
        <f t="shared" si="73"/>
        <v>0</v>
      </c>
      <c r="FA60">
        <f t="shared" si="73"/>
        <v>0</v>
      </c>
      <c r="FB60">
        <f t="shared" si="73"/>
        <v>0</v>
      </c>
    </row>
    <row r="61" spans="1:220" ht="13.5" thickBot="1">
      <c r="A61" s="5">
        <v>1047</v>
      </c>
      <c r="B61" s="104">
        <v>3.76</v>
      </c>
      <c r="C61" s="24">
        <v>44112</v>
      </c>
      <c r="D61" s="58">
        <v>36807</v>
      </c>
      <c r="E61" s="52">
        <v>0.05</v>
      </c>
      <c r="F61" s="127"/>
      <c r="G61" s="8"/>
      <c r="H61" s="105"/>
      <c r="I61" s="126">
        <f>IF($C$26=I43,100,0)+IF($D$26=I44,$E$26,0)</f>
        <v>0</v>
      </c>
      <c r="J61">
        <f aca="true" t="shared" si="74" ref="J61:BU61">IF($C$26=J43,100,0)+IF($D$26=J44,$E$26,0)</f>
        <v>0</v>
      </c>
      <c r="K61">
        <f t="shared" si="74"/>
        <v>0</v>
      </c>
      <c r="L61">
        <f t="shared" si="74"/>
        <v>0</v>
      </c>
      <c r="M61">
        <f t="shared" si="74"/>
        <v>0</v>
      </c>
      <c r="N61">
        <f t="shared" si="74"/>
        <v>0</v>
      </c>
      <c r="O61">
        <f t="shared" si="74"/>
        <v>0</v>
      </c>
      <c r="P61">
        <f t="shared" si="74"/>
        <v>0</v>
      </c>
      <c r="Q61">
        <f t="shared" si="74"/>
        <v>0</v>
      </c>
      <c r="R61">
        <f t="shared" si="74"/>
        <v>0</v>
      </c>
      <c r="S61">
        <f t="shared" si="74"/>
        <v>0</v>
      </c>
      <c r="T61">
        <f t="shared" si="74"/>
        <v>0</v>
      </c>
      <c r="U61">
        <f t="shared" si="74"/>
        <v>0</v>
      </c>
      <c r="V61">
        <f t="shared" si="74"/>
        <v>0.05</v>
      </c>
      <c r="W61">
        <f t="shared" si="74"/>
        <v>0</v>
      </c>
      <c r="X61">
        <f t="shared" si="74"/>
        <v>0</v>
      </c>
      <c r="Y61">
        <f t="shared" si="74"/>
        <v>0</v>
      </c>
      <c r="Z61">
        <f t="shared" si="74"/>
        <v>0</v>
      </c>
      <c r="AA61">
        <f t="shared" si="74"/>
        <v>0</v>
      </c>
      <c r="AB61">
        <f t="shared" si="74"/>
        <v>0</v>
      </c>
      <c r="AC61">
        <f t="shared" si="74"/>
        <v>0</v>
      </c>
      <c r="AD61">
        <f t="shared" si="74"/>
        <v>0</v>
      </c>
      <c r="AE61">
        <f t="shared" si="74"/>
        <v>0</v>
      </c>
      <c r="AF61">
        <f t="shared" si="74"/>
        <v>0</v>
      </c>
      <c r="AG61">
        <f t="shared" si="74"/>
        <v>0</v>
      </c>
      <c r="AH61">
        <f t="shared" si="74"/>
        <v>0</v>
      </c>
      <c r="AI61">
        <f t="shared" si="74"/>
        <v>0</v>
      </c>
      <c r="AJ61">
        <f t="shared" si="74"/>
        <v>0</v>
      </c>
      <c r="AK61">
        <f t="shared" si="74"/>
        <v>0.05</v>
      </c>
      <c r="AL61">
        <f t="shared" si="74"/>
        <v>0</v>
      </c>
      <c r="AM61">
        <f t="shared" si="74"/>
        <v>0</v>
      </c>
      <c r="AN61">
        <f t="shared" si="74"/>
        <v>0</v>
      </c>
      <c r="AO61">
        <f t="shared" si="74"/>
        <v>0</v>
      </c>
      <c r="AP61">
        <f t="shared" si="74"/>
        <v>0</v>
      </c>
      <c r="AQ61">
        <f t="shared" si="74"/>
        <v>0</v>
      </c>
      <c r="AR61">
        <f t="shared" si="74"/>
        <v>0</v>
      </c>
      <c r="AS61">
        <f t="shared" si="74"/>
        <v>0</v>
      </c>
      <c r="AT61">
        <f t="shared" si="74"/>
        <v>0</v>
      </c>
      <c r="AU61">
        <f t="shared" si="74"/>
        <v>0</v>
      </c>
      <c r="AV61">
        <f t="shared" si="74"/>
        <v>0</v>
      </c>
      <c r="AW61">
        <f t="shared" si="74"/>
        <v>0</v>
      </c>
      <c r="AX61">
        <f t="shared" si="74"/>
        <v>0</v>
      </c>
      <c r="AY61">
        <f t="shared" si="74"/>
        <v>0</v>
      </c>
      <c r="AZ61">
        <f t="shared" si="74"/>
        <v>0.05</v>
      </c>
      <c r="BA61">
        <f t="shared" si="74"/>
        <v>0</v>
      </c>
      <c r="BB61">
        <f t="shared" si="74"/>
        <v>0</v>
      </c>
      <c r="BC61">
        <f t="shared" si="74"/>
        <v>0</v>
      </c>
      <c r="BD61">
        <f t="shared" si="74"/>
        <v>0</v>
      </c>
      <c r="BE61">
        <f t="shared" si="74"/>
        <v>0</v>
      </c>
      <c r="BF61">
        <f t="shared" si="74"/>
        <v>0</v>
      </c>
      <c r="BG61">
        <f t="shared" si="74"/>
        <v>0</v>
      </c>
      <c r="BH61">
        <f t="shared" si="74"/>
        <v>0</v>
      </c>
      <c r="BI61">
        <f t="shared" si="74"/>
        <v>0</v>
      </c>
      <c r="BJ61">
        <f t="shared" si="74"/>
        <v>0</v>
      </c>
      <c r="BK61">
        <f t="shared" si="74"/>
        <v>0</v>
      </c>
      <c r="BL61">
        <f t="shared" si="74"/>
        <v>0</v>
      </c>
      <c r="BM61">
        <f t="shared" si="74"/>
        <v>0</v>
      </c>
      <c r="BN61">
        <f t="shared" si="74"/>
        <v>0</v>
      </c>
      <c r="BO61">
        <f t="shared" si="74"/>
        <v>0.05</v>
      </c>
      <c r="BP61">
        <f t="shared" si="74"/>
        <v>0</v>
      </c>
      <c r="BQ61">
        <f t="shared" si="74"/>
        <v>0</v>
      </c>
      <c r="BR61">
        <f t="shared" si="74"/>
        <v>0</v>
      </c>
      <c r="BS61">
        <f t="shared" si="74"/>
        <v>0</v>
      </c>
      <c r="BT61">
        <f t="shared" si="74"/>
        <v>0</v>
      </c>
      <c r="BU61">
        <f t="shared" si="74"/>
        <v>0</v>
      </c>
      <c r="BV61">
        <f aca="true" t="shared" si="75" ref="BV61:EG61">IF($C$26=BV43,100,0)+IF($D$26=BV44,$E$26,0)</f>
        <v>0</v>
      </c>
      <c r="BW61">
        <f t="shared" si="75"/>
        <v>0</v>
      </c>
      <c r="BX61">
        <f t="shared" si="75"/>
        <v>0</v>
      </c>
      <c r="BY61">
        <f t="shared" si="75"/>
        <v>0</v>
      </c>
      <c r="BZ61">
        <f t="shared" si="75"/>
        <v>0</v>
      </c>
      <c r="CA61">
        <f t="shared" si="75"/>
        <v>0</v>
      </c>
      <c r="CB61">
        <f t="shared" si="75"/>
        <v>0</v>
      </c>
      <c r="CC61">
        <f t="shared" si="75"/>
        <v>0</v>
      </c>
      <c r="CD61">
        <f t="shared" si="75"/>
        <v>0.05</v>
      </c>
      <c r="CE61">
        <f t="shared" si="75"/>
        <v>0</v>
      </c>
      <c r="CF61">
        <f t="shared" si="75"/>
        <v>0</v>
      </c>
      <c r="CG61">
        <f t="shared" si="75"/>
        <v>0</v>
      </c>
      <c r="CH61">
        <f t="shared" si="75"/>
        <v>0</v>
      </c>
      <c r="CI61">
        <f t="shared" si="75"/>
        <v>0</v>
      </c>
      <c r="CJ61">
        <f t="shared" si="75"/>
        <v>0</v>
      </c>
      <c r="CK61">
        <f t="shared" si="75"/>
        <v>0</v>
      </c>
      <c r="CL61">
        <f t="shared" si="75"/>
        <v>0</v>
      </c>
      <c r="CM61">
        <f t="shared" si="75"/>
        <v>0</v>
      </c>
      <c r="CN61">
        <f t="shared" si="75"/>
        <v>0</v>
      </c>
      <c r="CO61">
        <f t="shared" si="75"/>
        <v>0</v>
      </c>
      <c r="CP61">
        <f t="shared" si="75"/>
        <v>0</v>
      </c>
      <c r="CQ61">
        <f t="shared" si="75"/>
        <v>0</v>
      </c>
      <c r="CR61">
        <f t="shared" si="75"/>
        <v>0</v>
      </c>
      <c r="CS61">
        <f t="shared" si="75"/>
        <v>0.05</v>
      </c>
      <c r="CT61">
        <f t="shared" si="75"/>
        <v>0</v>
      </c>
      <c r="CU61">
        <f t="shared" si="75"/>
        <v>0</v>
      </c>
      <c r="CV61">
        <f t="shared" si="75"/>
        <v>0</v>
      </c>
      <c r="CW61">
        <f t="shared" si="75"/>
        <v>0</v>
      </c>
      <c r="CX61">
        <f t="shared" si="75"/>
        <v>0</v>
      </c>
      <c r="CY61">
        <f t="shared" si="75"/>
        <v>0</v>
      </c>
      <c r="CZ61">
        <f t="shared" si="75"/>
        <v>0</v>
      </c>
      <c r="DA61">
        <f t="shared" si="75"/>
        <v>0</v>
      </c>
      <c r="DB61">
        <f t="shared" si="75"/>
        <v>0</v>
      </c>
      <c r="DC61">
        <f t="shared" si="75"/>
        <v>0</v>
      </c>
      <c r="DD61">
        <f t="shared" si="75"/>
        <v>0</v>
      </c>
      <c r="DE61">
        <f t="shared" si="75"/>
        <v>0</v>
      </c>
      <c r="DF61">
        <f t="shared" si="75"/>
        <v>0</v>
      </c>
      <c r="DG61">
        <f t="shared" si="75"/>
        <v>0</v>
      </c>
      <c r="DH61">
        <f t="shared" si="75"/>
        <v>0.05</v>
      </c>
      <c r="DI61">
        <f t="shared" si="75"/>
        <v>0</v>
      </c>
      <c r="DJ61">
        <f t="shared" si="75"/>
        <v>0</v>
      </c>
      <c r="DK61">
        <f t="shared" si="75"/>
        <v>0</v>
      </c>
      <c r="DL61">
        <f t="shared" si="75"/>
        <v>0</v>
      </c>
      <c r="DM61">
        <f t="shared" si="75"/>
        <v>0</v>
      </c>
      <c r="DN61">
        <f t="shared" si="75"/>
        <v>0</v>
      </c>
      <c r="DO61">
        <f t="shared" si="75"/>
        <v>0</v>
      </c>
      <c r="DP61">
        <f t="shared" si="75"/>
        <v>0</v>
      </c>
      <c r="DQ61">
        <f t="shared" si="75"/>
        <v>0</v>
      </c>
      <c r="DR61">
        <f t="shared" si="75"/>
        <v>0</v>
      </c>
      <c r="DS61">
        <f t="shared" si="75"/>
        <v>0</v>
      </c>
      <c r="DT61">
        <f t="shared" si="75"/>
        <v>0</v>
      </c>
      <c r="DU61">
        <f t="shared" si="75"/>
        <v>0</v>
      </c>
      <c r="DV61">
        <f t="shared" si="75"/>
        <v>0</v>
      </c>
      <c r="DW61">
        <f t="shared" si="75"/>
        <v>0.05</v>
      </c>
      <c r="DX61">
        <f t="shared" si="75"/>
        <v>0</v>
      </c>
      <c r="DY61">
        <f t="shared" si="75"/>
        <v>0</v>
      </c>
      <c r="DZ61">
        <f t="shared" si="75"/>
        <v>0</v>
      </c>
      <c r="EA61">
        <f t="shared" si="75"/>
        <v>0</v>
      </c>
      <c r="EB61">
        <f t="shared" si="75"/>
        <v>0</v>
      </c>
      <c r="EC61">
        <f t="shared" si="75"/>
        <v>0</v>
      </c>
      <c r="ED61">
        <f t="shared" si="75"/>
        <v>0</v>
      </c>
      <c r="EE61">
        <f t="shared" si="75"/>
        <v>0</v>
      </c>
      <c r="EF61">
        <f t="shared" si="75"/>
        <v>0</v>
      </c>
      <c r="EG61">
        <f t="shared" si="75"/>
        <v>0</v>
      </c>
      <c r="EH61">
        <f aca="true" t="shared" si="76" ref="EH61:GS61">IF($C$26=EH43,100,0)+IF($D$26=EH44,$E$26,0)</f>
        <v>0</v>
      </c>
      <c r="EI61">
        <f t="shared" si="76"/>
        <v>0</v>
      </c>
      <c r="EJ61">
        <f t="shared" si="76"/>
        <v>0</v>
      </c>
      <c r="EK61">
        <f t="shared" si="76"/>
        <v>0</v>
      </c>
      <c r="EL61">
        <f t="shared" si="76"/>
        <v>0.05</v>
      </c>
      <c r="EM61">
        <f t="shared" si="76"/>
        <v>0</v>
      </c>
      <c r="EN61">
        <f t="shared" si="76"/>
        <v>0</v>
      </c>
      <c r="EO61">
        <f t="shared" si="76"/>
        <v>0</v>
      </c>
      <c r="EP61">
        <f t="shared" si="76"/>
        <v>0</v>
      </c>
      <c r="EQ61">
        <f t="shared" si="76"/>
        <v>0</v>
      </c>
      <c r="ER61">
        <f t="shared" si="76"/>
        <v>0</v>
      </c>
      <c r="ES61">
        <f t="shared" si="76"/>
        <v>0</v>
      </c>
      <c r="ET61">
        <f t="shared" si="76"/>
        <v>0</v>
      </c>
      <c r="EU61">
        <f t="shared" si="76"/>
        <v>0</v>
      </c>
      <c r="EV61">
        <f t="shared" si="76"/>
        <v>0</v>
      </c>
      <c r="EW61">
        <f t="shared" si="76"/>
        <v>0</v>
      </c>
      <c r="EX61">
        <f t="shared" si="76"/>
        <v>0</v>
      </c>
      <c r="EY61">
        <f t="shared" si="76"/>
        <v>0</v>
      </c>
      <c r="EZ61">
        <f t="shared" si="76"/>
        <v>0</v>
      </c>
      <c r="FA61">
        <f t="shared" si="76"/>
        <v>0.05</v>
      </c>
      <c r="FB61">
        <f t="shared" si="76"/>
        <v>0</v>
      </c>
      <c r="FC61">
        <f t="shared" si="76"/>
        <v>0</v>
      </c>
      <c r="FD61">
        <f t="shared" si="76"/>
        <v>0</v>
      </c>
      <c r="FE61">
        <f t="shared" si="76"/>
        <v>0</v>
      </c>
      <c r="FF61">
        <f t="shared" si="76"/>
        <v>0</v>
      </c>
      <c r="FG61">
        <f t="shared" si="76"/>
        <v>0</v>
      </c>
      <c r="FH61">
        <f t="shared" si="76"/>
        <v>0</v>
      </c>
      <c r="FI61">
        <f t="shared" si="76"/>
        <v>0</v>
      </c>
      <c r="FJ61">
        <f t="shared" si="76"/>
        <v>0</v>
      </c>
      <c r="FK61">
        <f t="shared" si="76"/>
        <v>0</v>
      </c>
      <c r="FL61">
        <f t="shared" si="76"/>
        <v>0</v>
      </c>
      <c r="FM61">
        <f t="shared" si="76"/>
        <v>0</v>
      </c>
      <c r="FN61">
        <f t="shared" si="76"/>
        <v>0</v>
      </c>
      <c r="FO61">
        <f t="shared" si="76"/>
        <v>0</v>
      </c>
      <c r="FP61">
        <f t="shared" si="76"/>
        <v>0.05</v>
      </c>
      <c r="FQ61">
        <f t="shared" si="76"/>
        <v>0</v>
      </c>
      <c r="FR61">
        <f t="shared" si="76"/>
        <v>0</v>
      </c>
      <c r="FS61">
        <f t="shared" si="76"/>
        <v>0</v>
      </c>
      <c r="FT61">
        <f t="shared" si="76"/>
        <v>0</v>
      </c>
      <c r="FU61">
        <f t="shared" si="76"/>
        <v>0</v>
      </c>
      <c r="FV61">
        <f t="shared" si="76"/>
        <v>0</v>
      </c>
      <c r="FW61">
        <f t="shared" si="76"/>
        <v>0</v>
      </c>
      <c r="FX61">
        <f t="shared" si="76"/>
        <v>0</v>
      </c>
      <c r="FY61">
        <f t="shared" si="76"/>
        <v>0</v>
      </c>
      <c r="FZ61">
        <f t="shared" si="76"/>
        <v>0</v>
      </c>
      <c r="GA61">
        <f t="shared" si="76"/>
        <v>0</v>
      </c>
      <c r="GB61">
        <f t="shared" si="76"/>
        <v>0</v>
      </c>
      <c r="GC61">
        <f t="shared" si="76"/>
        <v>0</v>
      </c>
      <c r="GD61">
        <f t="shared" si="76"/>
        <v>0</v>
      </c>
      <c r="GE61">
        <f t="shared" si="76"/>
        <v>0.05</v>
      </c>
      <c r="GF61">
        <f t="shared" si="76"/>
        <v>0</v>
      </c>
      <c r="GG61">
        <f t="shared" si="76"/>
        <v>0</v>
      </c>
      <c r="GH61">
        <f t="shared" si="76"/>
        <v>0</v>
      </c>
      <c r="GI61">
        <f t="shared" si="76"/>
        <v>0</v>
      </c>
      <c r="GJ61">
        <f t="shared" si="76"/>
        <v>0</v>
      </c>
      <c r="GK61">
        <f t="shared" si="76"/>
        <v>0</v>
      </c>
      <c r="GL61">
        <f t="shared" si="76"/>
        <v>0</v>
      </c>
      <c r="GM61">
        <f t="shared" si="76"/>
        <v>0</v>
      </c>
      <c r="GN61">
        <f t="shared" si="76"/>
        <v>0</v>
      </c>
      <c r="GO61">
        <f t="shared" si="76"/>
        <v>0</v>
      </c>
      <c r="GP61">
        <f t="shared" si="76"/>
        <v>0</v>
      </c>
      <c r="GQ61">
        <f t="shared" si="76"/>
        <v>0</v>
      </c>
      <c r="GR61">
        <f t="shared" si="76"/>
        <v>0</v>
      </c>
      <c r="GS61">
        <f t="shared" si="76"/>
        <v>0</v>
      </c>
      <c r="GT61">
        <f aca="true" t="shared" si="77" ref="GT61:HL61">IF($C$26=GT43,100,0)+IF($D$26=GT44,$E$26,0)</f>
        <v>0.05</v>
      </c>
      <c r="GU61">
        <f t="shared" si="77"/>
        <v>0</v>
      </c>
      <c r="GV61">
        <f t="shared" si="77"/>
        <v>0</v>
      </c>
      <c r="GW61">
        <f t="shared" si="77"/>
        <v>0</v>
      </c>
      <c r="GX61">
        <f t="shared" si="77"/>
        <v>0</v>
      </c>
      <c r="GY61">
        <f t="shared" si="77"/>
        <v>0</v>
      </c>
      <c r="GZ61">
        <f t="shared" si="77"/>
        <v>0</v>
      </c>
      <c r="HA61">
        <f t="shared" si="77"/>
        <v>0</v>
      </c>
      <c r="HB61">
        <f t="shared" si="77"/>
        <v>0</v>
      </c>
      <c r="HC61">
        <f t="shared" si="77"/>
        <v>0</v>
      </c>
      <c r="HD61">
        <f t="shared" si="77"/>
        <v>0</v>
      </c>
      <c r="HE61">
        <f t="shared" si="77"/>
        <v>0</v>
      </c>
      <c r="HF61">
        <f t="shared" si="77"/>
        <v>0</v>
      </c>
      <c r="HG61">
        <f t="shared" si="77"/>
        <v>0</v>
      </c>
      <c r="HH61">
        <f t="shared" si="77"/>
        <v>0</v>
      </c>
      <c r="HI61">
        <f t="shared" si="77"/>
        <v>100.05</v>
      </c>
      <c r="HJ61">
        <f t="shared" si="77"/>
        <v>0</v>
      </c>
      <c r="HK61">
        <f t="shared" si="77"/>
        <v>0</v>
      </c>
      <c r="HL61">
        <f t="shared" si="77"/>
        <v>0</v>
      </c>
    </row>
    <row r="62" spans="7:220" ht="12.75">
      <c r="G62" s="120" t="s">
        <v>48</v>
      </c>
      <c r="H62" s="121"/>
      <c r="I62">
        <f>YEARFRAC($D$2,I43,$D$4)</f>
        <v>0.16666666666666666</v>
      </c>
      <c r="J62">
        <f>YEARFRAC($D$2,J43,$D$4)</f>
        <v>0.25</v>
      </c>
      <c r="K62">
        <f>YEARFRAC($D$2,K43,$D$4)</f>
        <v>0.3333333333333333</v>
      </c>
      <c r="L62">
        <f>YEARFRAC($D$2,L43,$D$4)</f>
        <v>0.38055555555555554</v>
      </c>
      <c r="M62">
        <f>YEARFRAC($D$2,M43,$D$4)</f>
        <v>0.5111111111111111</v>
      </c>
      <c r="N62">
        <f>YEARFRAC($D$2,N43,$D$4)</f>
        <v>0.5833333333333334</v>
      </c>
      <c r="O62">
        <f>YEARFRAC($D$2,O43,$D$4)</f>
        <v>0.6083333333333333</v>
      </c>
      <c r="P62">
        <f>YEARFRAC($D$2,P43,$D$4)</f>
        <v>0.65</v>
      </c>
      <c r="Q62">
        <f>YEARFRAC($D$2,Q43,$D$4)</f>
        <v>0.65</v>
      </c>
      <c r="R62">
        <f>YEARFRAC($D$2,R43,$D$4)</f>
        <v>0.8333333333333334</v>
      </c>
      <c r="S62">
        <f>YEARFRAC($D$2,S43,$D$4)</f>
        <v>0.8361111111111111</v>
      </c>
      <c r="T62">
        <f>YEARFRAC($D$2,T43,$D$4)</f>
        <v>0.9194444444444444</v>
      </c>
      <c r="U62">
        <f>YEARFRAC($D$2,U43,$D$4)</f>
        <v>0.9277777777777778</v>
      </c>
      <c r="V62">
        <f>YEARFRAC($D$2,V43,$D$4)</f>
        <v>1.075</v>
      </c>
      <c r="W62">
        <f>YEARFRAC($D$2,W43,$D$4)</f>
        <v>1.0833333333333333</v>
      </c>
      <c r="X62">
        <f>YEARFRAC($D$2,X43,$D$4)</f>
        <v>1.1666666666666667</v>
      </c>
      <c r="Y62">
        <f>YEARFRAC($D$2,Y43,$D$4)</f>
        <v>1.25</v>
      </c>
      <c r="Z62">
        <f>YEARFRAC($D$2,Z43,$D$4)</f>
        <v>1.3333333333333333</v>
      </c>
      <c r="AA62">
        <f>YEARFRAC($D$2,AA43,$D$4)</f>
        <v>1.3805555555555555</v>
      </c>
      <c r="AB62">
        <f>YEARFRAC($D$2,AB43,$D$4)</f>
        <v>1.511111111111111</v>
      </c>
      <c r="AC62">
        <f>YEARFRAC($D$2,AC43,$D$4)</f>
        <v>1.5833333333333333</v>
      </c>
      <c r="AD62">
        <f>YEARFRAC($D$2,AD43,$D$4)</f>
        <v>1.6083333333333334</v>
      </c>
      <c r="AE62">
        <f>YEARFRAC($D$2,AE43,$D$4)</f>
        <v>1.65</v>
      </c>
      <c r="AF62">
        <f>YEARFRAC($D$2,AF43,$D$4)</f>
        <v>1.65</v>
      </c>
      <c r="AG62">
        <f>YEARFRAC($D$2,AG43,$D$4)</f>
        <v>1.8333333333333333</v>
      </c>
      <c r="AH62">
        <f>YEARFRAC($D$2,AH43,$D$4)</f>
        <v>1.836111111111111</v>
      </c>
      <c r="AI62">
        <f>YEARFRAC($D$2,AI43,$D$4)</f>
        <v>1.9194444444444445</v>
      </c>
      <c r="AJ62">
        <f>YEARFRAC($D$2,AJ43,$D$4)</f>
        <v>1.9277777777777778</v>
      </c>
      <c r="AK62">
        <f>YEARFRAC($D$2,AK43,$D$4)</f>
        <v>2.075</v>
      </c>
      <c r="AL62">
        <f>YEARFRAC($D$2,AL43,$D$4)</f>
        <v>2.0833333333333335</v>
      </c>
      <c r="AM62">
        <f>YEARFRAC($D$2,AM43,$D$4)</f>
        <v>2.1666666666666665</v>
      </c>
      <c r="AN62">
        <f>YEARFRAC($D$2,AN43,$D$4)</f>
        <v>2.25</v>
      </c>
      <c r="AO62">
        <f>YEARFRAC($D$2,AO43,$D$4)</f>
        <v>2.3333333333333335</v>
      </c>
      <c r="AP62">
        <f>YEARFRAC($D$2,AP43,$D$4)</f>
        <v>2.3805555555555555</v>
      </c>
      <c r="AQ62">
        <f>YEARFRAC($D$2,AQ43,$D$4)</f>
        <v>2.511111111111111</v>
      </c>
      <c r="AR62">
        <f>YEARFRAC($D$2,AR43,$D$4)</f>
        <v>2.5833333333333335</v>
      </c>
      <c r="AS62">
        <f>YEARFRAC($D$2,AS43,$D$4)</f>
        <v>2.6083333333333334</v>
      </c>
      <c r="AT62">
        <f>YEARFRAC($D$2,AT43,$D$4)</f>
        <v>2.65</v>
      </c>
      <c r="AU62">
        <f>YEARFRAC($D$2,AU43,$D$4)</f>
        <v>2.65</v>
      </c>
      <c r="AV62">
        <f>YEARFRAC($D$2,AV43,$D$4)</f>
        <v>2.8333333333333335</v>
      </c>
      <c r="AW62">
        <f>YEARFRAC($D$2,AW43,$D$4)</f>
        <v>2.8361111111111112</v>
      </c>
      <c r="AX62">
        <f>YEARFRAC($D$2,AX43,$D$4)</f>
        <v>2.9194444444444443</v>
      </c>
      <c r="AY62">
        <f>YEARFRAC($D$2,AY43,$D$4)</f>
        <v>2.9277777777777776</v>
      </c>
      <c r="AZ62">
        <f>YEARFRAC($D$2,AZ43,$D$4)</f>
        <v>3.075</v>
      </c>
      <c r="BA62">
        <f>YEARFRAC($D$2,BA43,$D$4)</f>
        <v>3.0833333333333335</v>
      </c>
      <c r="BB62">
        <f>YEARFRAC($D$2,BB43,$D$4)</f>
        <v>3.1666666666666665</v>
      </c>
      <c r="BC62">
        <f>YEARFRAC($D$2,BC43,$D$4)</f>
        <v>3.25</v>
      </c>
      <c r="BD62">
        <f>YEARFRAC($D$2,BD43,$D$4)</f>
        <v>3.3333333333333335</v>
      </c>
      <c r="BE62">
        <f>YEARFRAC($D$2,BE43,$D$4)</f>
        <v>3.3805555555555555</v>
      </c>
      <c r="BF62">
        <f>YEARFRAC($D$2,BF43,$D$4)</f>
        <v>3.511111111111111</v>
      </c>
      <c r="BG62">
        <f>YEARFRAC($D$2,BG43,$D$4)</f>
        <v>3.5833333333333335</v>
      </c>
      <c r="BH62">
        <f>YEARFRAC($D$2,BH43,$D$4)</f>
        <v>3.6083333333333334</v>
      </c>
      <c r="BI62">
        <f>YEARFRAC($D$2,BI43,$D$4)</f>
        <v>3.65</v>
      </c>
      <c r="BJ62">
        <f>YEARFRAC($D$2,BJ43,$D$4)</f>
        <v>3.65</v>
      </c>
      <c r="BK62">
        <f>YEARFRAC($D$2,BK43,$D$4)</f>
        <v>3.8333333333333335</v>
      </c>
      <c r="BL62">
        <f>YEARFRAC($D$2,BL43,$D$4)</f>
        <v>3.8361111111111112</v>
      </c>
      <c r="BM62">
        <f>YEARFRAC($D$2,BM43,$D$4)</f>
        <v>3.9194444444444443</v>
      </c>
      <c r="BN62">
        <f>YEARFRAC($D$2,BN43,$D$4)</f>
        <v>3.9277777777777776</v>
      </c>
      <c r="BO62">
        <f>YEARFRAC($D$2,BO43,$D$4)</f>
        <v>4.075</v>
      </c>
      <c r="BP62">
        <f>YEARFRAC($D$2,BP43,$D$4)</f>
        <v>4.083333333333333</v>
      </c>
      <c r="BQ62">
        <f>YEARFRAC($D$2,BQ43,$D$4)</f>
        <v>4.166666666666667</v>
      </c>
      <c r="BR62">
        <f>YEARFRAC($D$2,BR43,$D$4)</f>
        <v>4.25</v>
      </c>
      <c r="BS62">
        <f>YEARFRAC($D$2,BS43,$D$4)</f>
        <v>4.333333333333333</v>
      </c>
      <c r="BT62">
        <f>YEARFRAC($D$2,BT43,$D$4)</f>
        <v>4.3805555555555555</v>
      </c>
      <c r="BU62">
        <f>YEARFRAC($D$2,BU43,$D$4)</f>
        <v>4.511111111111111</v>
      </c>
      <c r="BV62">
        <f>YEARFRAC($D$2,BV43,$D$4)</f>
        <v>4.583333333333333</v>
      </c>
      <c r="BW62">
        <f>YEARFRAC($D$2,BW43,$D$4)</f>
        <v>4.608333333333333</v>
      </c>
      <c r="BX62">
        <f>YEARFRAC($D$2,BX43,$D$4)</f>
        <v>4.65</v>
      </c>
      <c r="BY62">
        <f>YEARFRAC($D$2,BY43,$D$4)</f>
        <v>4.65</v>
      </c>
      <c r="BZ62">
        <f>YEARFRAC($D$2,BZ43,$D$4)</f>
        <v>4.833333333333333</v>
      </c>
      <c r="CA62">
        <f>YEARFRAC($D$2,CA43,$D$4)</f>
        <v>4.836111111111111</v>
      </c>
      <c r="CB62">
        <f>YEARFRAC($D$2,CB43,$D$4)</f>
        <v>4.919444444444444</v>
      </c>
      <c r="CC62">
        <f>YEARFRAC($D$2,CC43,$D$4)</f>
        <v>4.927777777777778</v>
      </c>
      <c r="CD62">
        <f>YEARFRAC($D$2,CD43,$D$4)</f>
        <v>5.075</v>
      </c>
      <c r="CE62">
        <f>YEARFRAC($D$2,CE43,$D$4)</f>
        <v>5.083333333333333</v>
      </c>
      <c r="CF62">
        <f>YEARFRAC($D$2,CF43,$D$4)</f>
        <v>5.166666666666667</v>
      </c>
      <c r="CG62">
        <f>YEARFRAC($D$2,CG43,$D$4)</f>
        <v>5.25</v>
      </c>
      <c r="CH62">
        <f>YEARFRAC($D$2,CH43,$D$4)</f>
        <v>5.333333333333333</v>
      </c>
      <c r="CI62">
        <f>YEARFRAC($D$2,CI43,$D$4)</f>
        <v>5.3805555555555555</v>
      </c>
      <c r="CJ62">
        <f>YEARFRAC($D$2,CJ43,$D$4)</f>
        <v>5.511111111111111</v>
      </c>
      <c r="CK62">
        <f>YEARFRAC($D$2,CK43,$D$4)</f>
        <v>5.583333333333333</v>
      </c>
      <c r="CL62">
        <f>YEARFRAC($D$2,CL43,$D$4)</f>
        <v>5.608333333333333</v>
      </c>
      <c r="CM62">
        <f>YEARFRAC($D$2,CM43,$D$4)</f>
        <v>5.65</v>
      </c>
      <c r="CN62">
        <f>YEARFRAC($D$2,CN43,$D$4)</f>
        <v>5.65</v>
      </c>
      <c r="CO62">
        <f>YEARFRAC($D$2,CO43,$D$4)</f>
        <v>5.833333333333333</v>
      </c>
      <c r="CP62">
        <f>YEARFRAC($D$2,CP43,$D$4)</f>
        <v>5.836111111111111</v>
      </c>
      <c r="CQ62">
        <f>YEARFRAC($D$2,CQ43,$D$4)</f>
        <v>5.919444444444444</v>
      </c>
      <c r="CR62">
        <f>YEARFRAC($D$2,CR43,$D$4)</f>
        <v>5.927777777777778</v>
      </c>
      <c r="CS62">
        <f>YEARFRAC($D$2,CS43,$D$4)</f>
        <v>6.075</v>
      </c>
      <c r="CT62">
        <f>YEARFRAC($D$2,CT43,$D$4)</f>
        <v>6.083333333333333</v>
      </c>
      <c r="CU62">
        <f>YEARFRAC($D$2,CU43,$D$4)</f>
        <v>6.166666666666667</v>
      </c>
      <c r="CV62">
        <f>YEARFRAC($D$2,CV43,$D$4)</f>
        <v>6.25</v>
      </c>
      <c r="CW62">
        <f>YEARFRAC($D$2,CW43,$D$4)</f>
        <v>6.333333333333333</v>
      </c>
      <c r="CX62">
        <f>YEARFRAC($D$2,CX43,$D$4)</f>
        <v>6.3805555555555555</v>
      </c>
      <c r="CY62">
        <f>YEARFRAC($D$2,CY43,$D$4)</f>
        <v>6.511111111111111</v>
      </c>
      <c r="CZ62">
        <f>YEARFRAC($D$2,CZ43,$D$4)</f>
        <v>6.583333333333333</v>
      </c>
      <c r="DA62">
        <f>YEARFRAC($D$2,DA43,$D$4)</f>
        <v>6.608333333333333</v>
      </c>
      <c r="DB62">
        <f>YEARFRAC($D$2,DB43,$D$4)</f>
        <v>6.65</v>
      </c>
      <c r="DC62">
        <f>YEARFRAC($D$2,DC43,$D$4)</f>
        <v>6.65</v>
      </c>
      <c r="DD62">
        <f>YEARFRAC($D$2,DD43,$D$4)</f>
        <v>6.833333333333333</v>
      </c>
      <c r="DE62">
        <f>YEARFRAC($D$2,DE43,$D$4)</f>
        <v>6.836111111111111</v>
      </c>
      <c r="DF62">
        <f>YEARFRAC($D$2,DF43,$D$4)</f>
        <v>6.919444444444444</v>
      </c>
      <c r="DG62">
        <f>YEARFRAC($D$2,DG43,$D$4)</f>
        <v>6.927777777777778</v>
      </c>
      <c r="DH62">
        <f>YEARFRAC($D$2,DH43,$D$4)</f>
        <v>7.075</v>
      </c>
      <c r="DI62">
        <f>YEARFRAC($D$2,DI43,$D$4)</f>
        <v>7.083333333333333</v>
      </c>
      <c r="DJ62">
        <f>YEARFRAC($D$2,DJ43,$D$4)</f>
        <v>7.166666666666667</v>
      </c>
      <c r="DK62">
        <f>YEARFRAC($D$2,DK43,$D$4)</f>
        <v>7.25</v>
      </c>
      <c r="DL62">
        <f>YEARFRAC($D$2,DL43,$D$4)</f>
        <v>7.333333333333333</v>
      </c>
      <c r="DM62">
        <f>YEARFRAC($D$2,DM43,$D$4)</f>
        <v>7.3805555555555555</v>
      </c>
      <c r="DN62">
        <f>YEARFRAC($D$2,DN43,$D$4)</f>
        <v>7.511111111111111</v>
      </c>
      <c r="DO62">
        <f>YEARFRAC($D$2,DO43,$D$4)</f>
        <v>7.583333333333333</v>
      </c>
      <c r="DP62">
        <f>YEARFRAC($D$2,DP43,$D$4)</f>
        <v>7.608333333333333</v>
      </c>
      <c r="DQ62">
        <f>YEARFRAC($D$2,DQ43,$D$4)</f>
        <v>7.65</v>
      </c>
      <c r="DR62">
        <f>YEARFRAC($D$2,DR43,$D$4)</f>
        <v>7.65</v>
      </c>
      <c r="DS62">
        <f>YEARFRAC($D$2,DS43,$D$4)</f>
        <v>7.833333333333333</v>
      </c>
      <c r="DT62">
        <f>YEARFRAC($D$2,DT43,$D$4)</f>
        <v>7.836111111111111</v>
      </c>
      <c r="DU62">
        <f>YEARFRAC($D$2,DU43,$D$4)</f>
        <v>7.919444444444444</v>
      </c>
      <c r="DV62">
        <f>YEARFRAC($D$2,DV43,$D$4)</f>
        <v>7.927777777777778</v>
      </c>
      <c r="DW62">
        <f>YEARFRAC($D$2,DW43,$D$4)</f>
        <v>8.075</v>
      </c>
      <c r="DX62">
        <f>YEARFRAC($D$2,DX43,$D$4)</f>
        <v>8.083333333333334</v>
      </c>
      <c r="DY62">
        <f>YEARFRAC($D$2,DY43,$D$4)</f>
        <v>8.166666666666666</v>
      </c>
      <c r="DZ62">
        <f>YEARFRAC($D$2,DZ43,$D$4)</f>
        <v>8.25</v>
      </c>
      <c r="EA62">
        <f>YEARFRAC($D$2,EA43,$D$4)</f>
        <v>8.333333333333334</v>
      </c>
      <c r="EB62">
        <f>YEARFRAC($D$2,EB43,$D$4)</f>
        <v>8.380555555555556</v>
      </c>
      <c r="EC62">
        <f>YEARFRAC($D$2,EC43,$D$4)</f>
        <v>8.511111111111111</v>
      </c>
      <c r="ED62">
        <f>YEARFRAC($D$2,ED43,$D$4)</f>
        <v>8.583333333333334</v>
      </c>
      <c r="EE62">
        <f>YEARFRAC($D$2,EE43,$D$4)</f>
        <v>8.608333333333333</v>
      </c>
      <c r="EF62">
        <f>YEARFRAC($D$2,EF43,$D$4)</f>
        <v>8.65</v>
      </c>
      <c r="EG62">
        <f>YEARFRAC($D$2,EG43,$D$4)</f>
        <v>8.65</v>
      </c>
      <c r="EH62">
        <f>YEARFRAC($D$2,EH43,$D$4)</f>
        <v>8.833333333333334</v>
      </c>
      <c r="EI62">
        <f>YEARFRAC($D$2,EI43,$D$4)</f>
        <v>8.83611111111111</v>
      </c>
      <c r="EJ62">
        <f>YEARFRAC($D$2,EJ43,$D$4)</f>
        <v>8.919444444444444</v>
      </c>
      <c r="EK62">
        <f>YEARFRAC($D$2,EK43,$D$4)</f>
        <v>8.927777777777777</v>
      </c>
      <c r="EL62">
        <f>YEARFRAC($D$2,EL43,$D$4)</f>
        <v>9.075</v>
      </c>
      <c r="EM62">
        <f>YEARFRAC($D$2,EM43,$D$4)</f>
        <v>9.083333333333334</v>
      </c>
      <c r="EN62">
        <f>YEARFRAC($D$2,EN43,$D$4)</f>
        <v>9.166666666666666</v>
      </c>
      <c r="EO62">
        <f>YEARFRAC($D$2,EO43,$D$4)</f>
        <v>9.25</v>
      </c>
      <c r="EP62">
        <f>YEARFRAC($D$2,EP43,$D$4)</f>
        <v>9.333333333333334</v>
      </c>
      <c r="EQ62">
        <f>YEARFRAC($D$2,EQ43,$D$4)</f>
        <v>9.380555555555556</v>
      </c>
      <c r="ER62">
        <f>YEARFRAC($D$2,ER43,$D$4)</f>
        <v>9.511111111111111</v>
      </c>
      <c r="ES62">
        <f>YEARFRAC($D$2,ES43,$D$4)</f>
        <v>9.583333333333334</v>
      </c>
      <c r="ET62">
        <f>YEARFRAC($D$2,ET43,$D$4)</f>
        <v>9.608333333333333</v>
      </c>
      <c r="EU62">
        <f>YEARFRAC($D$2,EU43,$D$4)</f>
        <v>9.65</v>
      </c>
      <c r="EV62">
        <f>YEARFRAC($D$2,EV43,$D$4)</f>
        <v>9.65</v>
      </c>
      <c r="EW62">
        <f>YEARFRAC($D$2,EW43,$D$4)</f>
        <v>9.833333333333334</v>
      </c>
      <c r="EX62">
        <f>YEARFRAC($D$2,EX43,$D$4)</f>
        <v>9.83611111111111</v>
      </c>
      <c r="EY62">
        <f>YEARFRAC($D$2,EY43,$D$4)</f>
        <v>9.919444444444444</v>
      </c>
      <c r="EZ62">
        <f>YEARFRAC($D$2,EZ43,$D$4)</f>
        <v>9.927777777777777</v>
      </c>
      <c r="FA62">
        <f>YEARFRAC($D$2,FA43,$D$4)</f>
        <v>10.075</v>
      </c>
      <c r="FB62">
        <f>YEARFRAC($D$2,FB43,$D$4)</f>
        <v>10.083333333333334</v>
      </c>
      <c r="FC62">
        <f>YEARFRAC($D$2,FC43,$D$4)</f>
        <v>10.166666666666666</v>
      </c>
      <c r="FD62">
        <f>YEARFRAC($D$2,FD43,$D$4)</f>
        <v>10.25</v>
      </c>
      <c r="FE62">
        <f>YEARFRAC($D$2,FE43,$D$4)</f>
        <v>10.333333333333334</v>
      </c>
      <c r="FF62">
        <f>YEARFRAC($D$2,FF43,$D$4)</f>
        <v>10.380555555555556</v>
      </c>
      <c r="FG62">
        <f>YEARFRAC($D$2,FG43,$D$4)</f>
        <v>10.511111111111111</v>
      </c>
      <c r="FH62">
        <f>YEARFRAC($D$2,FH43,$D$4)</f>
        <v>10.583333333333334</v>
      </c>
      <c r="FI62">
        <f>YEARFRAC($D$2,FI43,$D$4)</f>
        <v>10.608333333333333</v>
      </c>
      <c r="FJ62">
        <f>YEARFRAC($D$2,FJ43,$D$4)</f>
        <v>10.65</v>
      </c>
      <c r="FK62">
        <f>YEARFRAC($D$2,FK43,$D$4)</f>
        <v>10.65</v>
      </c>
      <c r="FL62">
        <f>YEARFRAC($D$2,FL43,$D$4)</f>
        <v>10.833333333333334</v>
      </c>
      <c r="FM62">
        <f>YEARFRAC($D$2,FM43,$D$4)</f>
        <v>10.83611111111111</v>
      </c>
      <c r="FN62">
        <f>YEARFRAC($D$2,FN43,$D$4)</f>
        <v>10.919444444444444</v>
      </c>
      <c r="FO62">
        <f>YEARFRAC($D$2,FO43,$D$4)</f>
        <v>10.927777777777777</v>
      </c>
      <c r="FP62">
        <f>YEARFRAC($D$2,FP43,$D$4)</f>
        <v>11.075</v>
      </c>
      <c r="FQ62">
        <f>YEARFRAC($D$2,FQ43,$D$4)</f>
        <v>11.083333333333334</v>
      </c>
      <c r="FR62">
        <f>YEARFRAC($D$2,FR43,$D$4)</f>
        <v>11.166666666666666</v>
      </c>
      <c r="FS62">
        <f>YEARFRAC($D$2,FS43,$D$4)</f>
        <v>11.25</v>
      </c>
      <c r="FT62">
        <f>YEARFRAC($D$2,FT43,$D$4)</f>
        <v>11.333333333333334</v>
      </c>
      <c r="FU62">
        <f>YEARFRAC($D$2,FU43,$D$4)</f>
        <v>11.380555555555556</v>
      </c>
      <c r="FV62">
        <f>YEARFRAC($D$2,FV43,$D$4)</f>
        <v>11.511111111111111</v>
      </c>
      <c r="FW62">
        <f>YEARFRAC($D$2,FW43,$D$4)</f>
        <v>11.583333333333334</v>
      </c>
      <c r="FX62">
        <f>YEARFRAC($D$2,FX43,$D$4)</f>
        <v>11.608333333333333</v>
      </c>
      <c r="FY62">
        <f>YEARFRAC($D$2,FY43,$D$4)</f>
        <v>11.65</v>
      </c>
      <c r="FZ62">
        <f>YEARFRAC($D$2,FZ43,$D$4)</f>
        <v>11.65</v>
      </c>
      <c r="GA62">
        <f>YEARFRAC($D$2,GA43,$D$4)</f>
        <v>11.833333333333334</v>
      </c>
      <c r="GB62">
        <f>YEARFRAC($D$2,GB43,$D$4)</f>
        <v>11.83611111111111</v>
      </c>
      <c r="GC62">
        <f>YEARFRAC($D$2,GC43,$D$4)</f>
        <v>11.919444444444444</v>
      </c>
      <c r="GD62">
        <f>YEARFRAC($D$2,GD43,$D$4)</f>
        <v>11.927777777777777</v>
      </c>
      <c r="GE62">
        <f>YEARFRAC($D$2,GE43,$D$4)</f>
        <v>12.075</v>
      </c>
      <c r="GF62">
        <f>YEARFRAC($D$2,GF43,$D$4)</f>
        <v>12.083333333333334</v>
      </c>
      <c r="GG62">
        <f>YEARFRAC($D$2,GG43,$D$4)</f>
        <v>12.166666666666666</v>
      </c>
      <c r="GH62">
        <f>YEARFRAC($D$2,GH43,$D$4)</f>
        <v>12.25</v>
      </c>
      <c r="GI62">
        <f>YEARFRAC($D$2,GI43,$D$4)</f>
        <v>12.333333333333334</v>
      </c>
      <c r="GJ62">
        <f>YEARFRAC($D$2,GJ43,$D$4)</f>
        <v>12.380555555555556</v>
      </c>
      <c r="GK62">
        <f>YEARFRAC($D$2,GK43,$D$4)</f>
        <v>12.511111111111111</v>
      </c>
      <c r="GL62">
        <f>YEARFRAC($D$2,GL43,$D$4)</f>
        <v>12.583333333333334</v>
      </c>
      <c r="GM62">
        <f>YEARFRAC($D$2,GM43,$D$4)</f>
        <v>12.608333333333333</v>
      </c>
      <c r="GN62">
        <f>YEARFRAC($D$2,GN43,$D$4)</f>
        <v>12.65</v>
      </c>
      <c r="GO62">
        <f>YEARFRAC($D$2,GO43,$D$4)</f>
        <v>12.65</v>
      </c>
      <c r="GP62">
        <f>YEARFRAC($D$2,GP43,$D$4)</f>
        <v>12.833333333333334</v>
      </c>
      <c r="GQ62">
        <f>YEARFRAC($D$2,GQ43,$D$4)</f>
        <v>12.83611111111111</v>
      </c>
      <c r="GR62">
        <f>YEARFRAC($D$2,GR43,$D$4)</f>
        <v>12.919444444444444</v>
      </c>
      <c r="GS62">
        <f>YEARFRAC($D$2,GS43,$D$4)</f>
        <v>12.927777777777777</v>
      </c>
      <c r="GT62">
        <f>YEARFRAC($D$2,GT43,$D$4)</f>
        <v>13.075</v>
      </c>
      <c r="GU62">
        <f>YEARFRAC($D$2,GU43,$D$4)</f>
        <v>13.083333333333334</v>
      </c>
      <c r="GV62">
        <f>YEARFRAC($D$2,GV43,$D$4)</f>
        <v>13.166666666666666</v>
      </c>
      <c r="GW62">
        <f>YEARFRAC($D$2,GW43,$D$4)</f>
        <v>13.25</v>
      </c>
      <c r="GX62">
        <f>YEARFRAC($D$2,GX43,$D$4)</f>
        <v>13.333333333333334</v>
      </c>
      <c r="GY62">
        <f>YEARFRAC($D$2,GY43,$D$4)</f>
        <v>13.380555555555556</v>
      </c>
      <c r="GZ62">
        <f>YEARFRAC($D$2,GZ43,$D$4)</f>
        <v>13.511111111111111</v>
      </c>
      <c r="HA62">
        <f>YEARFRAC($D$2,HA43,$D$4)</f>
        <v>13.583333333333334</v>
      </c>
      <c r="HB62">
        <f>YEARFRAC($D$2,HB43,$D$4)</f>
        <v>13.608333333333333</v>
      </c>
      <c r="HC62">
        <f>YEARFRAC($D$2,HC43,$D$4)</f>
        <v>13.65</v>
      </c>
      <c r="HD62">
        <f>YEARFRAC($D$2,HD43,$D$4)</f>
        <v>13.65</v>
      </c>
      <c r="HE62">
        <f>YEARFRAC($D$2,HE43,$D$4)</f>
        <v>13.833333333333334</v>
      </c>
      <c r="HF62">
        <f>YEARFRAC($D$2,HF43,$D$4)</f>
        <v>13.83611111111111</v>
      </c>
      <c r="HG62">
        <f>YEARFRAC($D$2,HG43,$D$4)</f>
        <v>13.919444444444444</v>
      </c>
      <c r="HH62">
        <f>YEARFRAC($D$2,HH43,$D$4)</f>
        <v>13.927777777777777</v>
      </c>
      <c r="HI62">
        <f>YEARFRAC($D$2,HI43,$D$4)</f>
        <v>14.075</v>
      </c>
      <c r="HJ62">
        <f>YEARFRAC($D$2,HJ43,$D$4)</f>
        <v>14.083333333333334</v>
      </c>
      <c r="HK62">
        <f>YEARFRAC($D$2,HK43,$D$4)</f>
        <v>14.166666666666666</v>
      </c>
      <c r="HL62">
        <f>YEARFRAC($D$2,HL43,$D$4)</f>
        <v>14.25</v>
      </c>
    </row>
    <row r="63" spans="4:220" ht="12.75">
      <c r="D63" s="10"/>
      <c r="G63" s="122" t="s">
        <v>81</v>
      </c>
      <c r="H63" s="64"/>
      <c r="J63">
        <f aca="true" t="shared" si="78" ref="J63:BU63">J62-I62</f>
        <v>0.08333333333333334</v>
      </c>
      <c r="K63">
        <f t="shared" si="78"/>
        <v>0.08333333333333331</v>
      </c>
      <c r="L63">
        <f t="shared" si="78"/>
        <v>0.04722222222222222</v>
      </c>
      <c r="M63">
        <f t="shared" si="78"/>
        <v>0.13055555555555554</v>
      </c>
      <c r="N63">
        <f t="shared" si="78"/>
        <v>0.0722222222222223</v>
      </c>
      <c r="O63">
        <f t="shared" si="78"/>
        <v>0.02499999999999991</v>
      </c>
      <c r="P63">
        <f t="shared" si="78"/>
        <v>0.04166666666666674</v>
      </c>
      <c r="Q63">
        <f t="shared" si="78"/>
        <v>0</v>
      </c>
      <c r="R63">
        <f t="shared" si="78"/>
        <v>0.18333333333333335</v>
      </c>
      <c r="S63">
        <f t="shared" si="78"/>
        <v>0.002777777777777768</v>
      </c>
      <c r="T63">
        <f t="shared" si="78"/>
        <v>0.08333333333333326</v>
      </c>
      <c r="U63">
        <f t="shared" si="78"/>
        <v>0.008333333333333415</v>
      </c>
      <c r="V63">
        <f t="shared" si="78"/>
        <v>0.14722222222222214</v>
      </c>
      <c r="W63">
        <f t="shared" si="78"/>
        <v>0.008333333333333304</v>
      </c>
      <c r="X63">
        <f t="shared" si="78"/>
        <v>0.08333333333333348</v>
      </c>
      <c r="Y63">
        <f t="shared" si="78"/>
        <v>0.08333333333333326</v>
      </c>
      <c r="Z63">
        <f t="shared" si="78"/>
        <v>0.08333333333333326</v>
      </c>
      <c r="AA63">
        <f t="shared" si="78"/>
        <v>0.047222222222222276</v>
      </c>
      <c r="AB63">
        <f t="shared" si="78"/>
        <v>0.13055555555555554</v>
      </c>
      <c r="AC63">
        <f t="shared" si="78"/>
        <v>0.07222222222222219</v>
      </c>
      <c r="AD63">
        <f t="shared" si="78"/>
        <v>0.025000000000000133</v>
      </c>
      <c r="AE63">
        <f t="shared" si="78"/>
        <v>0.04166666666666652</v>
      </c>
      <c r="AF63">
        <f t="shared" si="78"/>
        <v>0</v>
      </c>
      <c r="AG63">
        <f t="shared" si="78"/>
        <v>0.18333333333333335</v>
      </c>
      <c r="AH63">
        <f t="shared" si="78"/>
        <v>0.002777777777777768</v>
      </c>
      <c r="AI63">
        <f t="shared" si="78"/>
        <v>0.08333333333333348</v>
      </c>
      <c r="AJ63">
        <f t="shared" si="78"/>
        <v>0.008333333333333304</v>
      </c>
      <c r="AK63">
        <f t="shared" si="78"/>
        <v>0.14722222222222237</v>
      </c>
      <c r="AL63">
        <f t="shared" si="78"/>
        <v>0.008333333333333304</v>
      </c>
      <c r="AM63">
        <f t="shared" si="78"/>
        <v>0.08333333333333304</v>
      </c>
      <c r="AN63">
        <f t="shared" si="78"/>
        <v>0.08333333333333348</v>
      </c>
      <c r="AO63">
        <f t="shared" si="78"/>
        <v>0.08333333333333348</v>
      </c>
      <c r="AP63">
        <f t="shared" si="78"/>
        <v>0.047222222222222054</v>
      </c>
      <c r="AQ63">
        <f t="shared" si="78"/>
        <v>0.13055555555555554</v>
      </c>
      <c r="AR63">
        <f t="shared" si="78"/>
        <v>0.07222222222222241</v>
      </c>
      <c r="AS63">
        <f t="shared" si="78"/>
        <v>0.02499999999999991</v>
      </c>
      <c r="AT63">
        <f t="shared" si="78"/>
        <v>0.04166666666666652</v>
      </c>
      <c r="AU63">
        <f t="shared" si="78"/>
        <v>0</v>
      </c>
      <c r="AV63">
        <f t="shared" si="78"/>
        <v>0.18333333333333357</v>
      </c>
      <c r="AW63">
        <f t="shared" si="78"/>
        <v>0.002777777777777768</v>
      </c>
      <c r="AX63">
        <f t="shared" si="78"/>
        <v>0.08333333333333304</v>
      </c>
      <c r="AY63">
        <f t="shared" si="78"/>
        <v>0.008333333333333304</v>
      </c>
      <c r="AZ63">
        <f t="shared" si="78"/>
        <v>0.1472222222222226</v>
      </c>
      <c r="BA63">
        <f t="shared" si="78"/>
        <v>0.008333333333333304</v>
      </c>
      <c r="BB63">
        <f t="shared" si="78"/>
        <v>0.08333333333333304</v>
      </c>
      <c r="BC63">
        <f t="shared" si="78"/>
        <v>0.08333333333333348</v>
      </c>
      <c r="BD63">
        <f t="shared" si="78"/>
        <v>0.08333333333333348</v>
      </c>
      <c r="BE63">
        <f t="shared" si="78"/>
        <v>0.047222222222222054</v>
      </c>
      <c r="BF63">
        <f t="shared" si="78"/>
        <v>0.13055555555555554</v>
      </c>
      <c r="BG63">
        <f t="shared" si="78"/>
        <v>0.07222222222222241</v>
      </c>
      <c r="BH63">
        <f t="shared" si="78"/>
        <v>0.02499999999999991</v>
      </c>
      <c r="BI63">
        <f t="shared" si="78"/>
        <v>0.04166666666666652</v>
      </c>
      <c r="BJ63">
        <f t="shared" si="78"/>
        <v>0</v>
      </c>
      <c r="BK63">
        <f t="shared" si="78"/>
        <v>0.18333333333333357</v>
      </c>
      <c r="BL63">
        <f t="shared" si="78"/>
        <v>0.002777777777777768</v>
      </c>
      <c r="BM63">
        <f t="shared" si="78"/>
        <v>0.08333333333333304</v>
      </c>
      <c r="BN63">
        <f t="shared" si="78"/>
        <v>0.008333333333333304</v>
      </c>
      <c r="BO63">
        <f t="shared" si="78"/>
        <v>0.1472222222222226</v>
      </c>
      <c r="BP63">
        <f t="shared" si="78"/>
        <v>0.00833333333333286</v>
      </c>
      <c r="BQ63">
        <f t="shared" si="78"/>
        <v>0.08333333333333393</v>
      </c>
      <c r="BR63">
        <f t="shared" si="78"/>
        <v>0.08333333333333304</v>
      </c>
      <c r="BS63">
        <f t="shared" si="78"/>
        <v>0.08333333333333304</v>
      </c>
      <c r="BT63">
        <f t="shared" si="78"/>
        <v>0.0472222222222225</v>
      </c>
      <c r="BU63">
        <f t="shared" si="78"/>
        <v>0.13055555555555554</v>
      </c>
      <c r="BV63">
        <f aca="true" t="shared" si="79" ref="BV63:EG63">BV62-BU62</f>
        <v>0.07222222222222197</v>
      </c>
      <c r="BW63">
        <f t="shared" si="79"/>
        <v>0.025000000000000355</v>
      </c>
      <c r="BX63">
        <f t="shared" si="79"/>
        <v>0.04166666666666696</v>
      </c>
      <c r="BY63">
        <f t="shared" si="79"/>
        <v>0</v>
      </c>
      <c r="BZ63">
        <f t="shared" si="79"/>
        <v>0.18333333333333268</v>
      </c>
      <c r="CA63">
        <f t="shared" si="79"/>
        <v>0.002777777777778212</v>
      </c>
      <c r="CB63">
        <f t="shared" si="79"/>
        <v>0.08333333333333304</v>
      </c>
      <c r="CC63">
        <f t="shared" si="79"/>
        <v>0.008333333333333748</v>
      </c>
      <c r="CD63">
        <f t="shared" si="79"/>
        <v>0.14722222222222214</v>
      </c>
      <c r="CE63">
        <f t="shared" si="79"/>
        <v>0.00833333333333286</v>
      </c>
      <c r="CF63">
        <f t="shared" si="79"/>
        <v>0.08333333333333393</v>
      </c>
      <c r="CG63">
        <f t="shared" si="79"/>
        <v>0.08333333333333304</v>
      </c>
      <c r="CH63">
        <f t="shared" si="79"/>
        <v>0.08333333333333304</v>
      </c>
      <c r="CI63">
        <f t="shared" si="79"/>
        <v>0.0472222222222225</v>
      </c>
      <c r="CJ63">
        <f t="shared" si="79"/>
        <v>0.13055555555555554</v>
      </c>
      <c r="CK63">
        <f t="shared" si="79"/>
        <v>0.07222222222222197</v>
      </c>
      <c r="CL63">
        <f t="shared" si="79"/>
        <v>0.025000000000000355</v>
      </c>
      <c r="CM63">
        <f t="shared" si="79"/>
        <v>0.04166666666666696</v>
      </c>
      <c r="CN63">
        <f t="shared" si="79"/>
        <v>0</v>
      </c>
      <c r="CO63">
        <f t="shared" si="79"/>
        <v>0.18333333333333268</v>
      </c>
      <c r="CP63">
        <f t="shared" si="79"/>
        <v>0.002777777777778212</v>
      </c>
      <c r="CQ63">
        <f t="shared" si="79"/>
        <v>0.08333333333333304</v>
      </c>
      <c r="CR63">
        <f t="shared" si="79"/>
        <v>0.008333333333333748</v>
      </c>
      <c r="CS63">
        <f t="shared" si="79"/>
        <v>0.14722222222222214</v>
      </c>
      <c r="CT63">
        <f t="shared" si="79"/>
        <v>0.00833333333333286</v>
      </c>
      <c r="CU63">
        <f t="shared" si="79"/>
        <v>0.08333333333333393</v>
      </c>
      <c r="CV63">
        <f t="shared" si="79"/>
        <v>0.08333333333333304</v>
      </c>
      <c r="CW63">
        <f t="shared" si="79"/>
        <v>0.08333333333333304</v>
      </c>
      <c r="CX63">
        <f t="shared" si="79"/>
        <v>0.0472222222222225</v>
      </c>
      <c r="CY63">
        <f t="shared" si="79"/>
        <v>0.13055555555555554</v>
      </c>
      <c r="CZ63">
        <f t="shared" si="79"/>
        <v>0.07222222222222197</v>
      </c>
      <c r="DA63">
        <f t="shared" si="79"/>
        <v>0.025000000000000355</v>
      </c>
      <c r="DB63">
        <f t="shared" si="79"/>
        <v>0.04166666666666696</v>
      </c>
      <c r="DC63">
        <f t="shared" si="79"/>
        <v>0</v>
      </c>
      <c r="DD63">
        <f t="shared" si="79"/>
        <v>0.18333333333333268</v>
      </c>
      <c r="DE63">
        <f t="shared" si="79"/>
        <v>0.002777777777778212</v>
      </c>
      <c r="DF63">
        <f t="shared" si="79"/>
        <v>0.08333333333333304</v>
      </c>
      <c r="DG63">
        <f t="shared" si="79"/>
        <v>0.008333333333333748</v>
      </c>
      <c r="DH63">
        <f t="shared" si="79"/>
        <v>0.14722222222222214</v>
      </c>
      <c r="DI63">
        <f t="shared" si="79"/>
        <v>0.00833333333333286</v>
      </c>
      <c r="DJ63">
        <f t="shared" si="79"/>
        <v>0.08333333333333393</v>
      </c>
      <c r="DK63">
        <f t="shared" si="79"/>
        <v>0.08333333333333304</v>
      </c>
      <c r="DL63">
        <f t="shared" si="79"/>
        <v>0.08333333333333304</v>
      </c>
      <c r="DM63">
        <f t="shared" si="79"/>
        <v>0.0472222222222225</v>
      </c>
      <c r="DN63">
        <f t="shared" si="79"/>
        <v>0.13055555555555554</v>
      </c>
      <c r="DO63">
        <f t="shared" si="79"/>
        <v>0.07222222222222197</v>
      </c>
      <c r="DP63">
        <f t="shared" si="79"/>
        <v>0.025000000000000355</v>
      </c>
      <c r="DQ63">
        <f t="shared" si="79"/>
        <v>0.04166666666666696</v>
      </c>
      <c r="DR63">
        <f t="shared" si="79"/>
        <v>0</v>
      </c>
      <c r="DS63">
        <f t="shared" si="79"/>
        <v>0.18333333333333268</v>
      </c>
      <c r="DT63">
        <f t="shared" si="79"/>
        <v>0.002777777777778212</v>
      </c>
      <c r="DU63">
        <f t="shared" si="79"/>
        <v>0.08333333333333304</v>
      </c>
      <c r="DV63">
        <f t="shared" si="79"/>
        <v>0.008333333333333748</v>
      </c>
      <c r="DW63">
        <f t="shared" si="79"/>
        <v>0.14722222222222126</v>
      </c>
      <c r="DX63">
        <f t="shared" si="79"/>
        <v>0.008333333333334636</v>
      </c>
      <c r="DY63">
        <f t="shared" si="79"/>
        <v>0.08333333333333215</v>
      </c>
      <c r="DZ63">
        <f t="shared" si="79"/>
        <v>0.08333333333333393</v>
      </c>
      <c r="EA63">
        <f t="shared" si="79"/>
        <v>0.08333333333333393</v>
      </c>
      <c r="EB63">
        <f t="shared" si="79"/>
        <v>0.0472222222222225</v>
      </c>
      <c r="EC63">
        <f t="shared" si="79"/>
        <v>0.13055555555555465</v>
      </c>
      <c r="ED63">
        <f t="shared" si="79"/>
        <v>0.07222222222222285</v>
      </c>
      <c r="EE63">
        <f t="shared" si="79"/>
        <v>0.02499999999999858</v>
      </c>
      <c r="EF63">
        <f t="shared" si="79"/>
        <v>0.04166666666666785</v>
      </c>
      <c r="EG63">
        <f t="shared" si="79"/>
        <v>0</v>
      </c>
      <c r="EH63">
        <f aca="true" t="shared" si="80" ref="EH63:GS63">EH62-EG62</f>
        <v>0.18333333333333357</v>
      </c>
      <c r="EI63">
        <f t="shared" si="80"/>
        <v>0.0027777777777764356</v>
      </c>
      <c r="EJ63">
        <f t="shared" si="80"/>
        <v>0.08333333333333393</v>
      </c>
      <c r="EK63">
        <f t="shared" si="80"/>
        <v>0.00833333333333286</v>
      </c>
      <c r="EL63">
        <f t="shared" si="80"/>
        <v>0.14722222222222214</v>
      </c>
      <c r="EM63">
        <f t="shared" si="80"/>
        <v>0.008333333333334636</v>
      </c>
      <c r="EN63">
        <f t="shared" si="80"/>
        <v>0.08333333333333215</v>
      </c>
      <c r="EO63">
        <f t="shared" si="80"/>
        <v>0.08333333333333393</v>
      </c>
      <c r="EP63">
        <f t="shared" si="80"/>
        <v>0.08333333333333393</v>
      </c>
      <c r="EQ63">
        <f t="shared" si="80"/>
        <v>0.0472222222222225</v>
      </c>
      <c r="ER63">
        <f t="shared" si="80"/>
        <v>0.13055555555555465</v>
      </c>
      <c r="ES63">
        <f t="shared" si="80"/>
        <v>0.07222222222222285</v>
      </c>
      <c r="ET63">
        <f t="shared" si="80"/>
        <v>0.02499999999999858</v>
      </c>
      <c r="EU63">
        <f t="shared" si="80"/>
        <v>0.04166666666666785</v>
      </c>
      <c r="EV63">
        <f t="shared" si="80"/>
        <v>0</v>
      </c>
      <c r="EW63">
        <f t="shared" si="80"/>
        <v>0.18333333333333357</v>
      </c>
      <c r="EX63">
        <f t="shared" si="80"/>
        <v>0.0027777777777764356</v>
      </c>
      <c r="EY63">
        <f t="shared" si="80"/>
        <v>0.08333333333333393</v>
      </c>
      <c r="EZ63">
        <f t="shared" si="80"/>
        <v>0.00833333333333286</v>
      </c>
      <c r="FA63">
        <f t="shared" si="80"/>
        <v>0.14722222222222214</v>
      </c>
      <c r="FB63">
        <f t="shared" si="80"/>
        <v>0.008333333333334636</v>
      </c>
      <c r="FC63">
        <f t="shared" si="80"/>
        <v>0.08333333333333215</v>
      </c>
      <c r="FD63">
        <f t="shared" si="80"/>
        <v>0.08333333333333393</v>
      </c>
      <c r="FE63">
        <f t="shared" si="80"/>
        <v>0.08333333333333393</v>
      </c>
      <c r="FF63">
        <f t="shared" si="80"/>
        <v>0.0472222222222225</v>
      </c>
      <c r="FG63">
        <f t="shared" si="80"/>
        <v>0.13055555555555465</v>
      </c>
      <c r="FH63">
        <f t="shared" si="80"/>
        <v>0.07222222222222285</v>
      </c>
      <c r="FI63">
        <f t="shared" si="80"/>
        <v>0.02499999999999858</v>
      </c>
      <c r="FJ63">
        <f t="shared" si="80"/>
        <v>0.04166666666666785</v>
      </c>
      <c r="FK63">
        <f t="shared" si="80"/>
        <v>0</v>
      </c>
      <c r="FL63">
        <f t="shared" si="80"/>
        <v>0.18333333333333357</v>
      </c>
      <c r="FM63">
        <f t="shared" si="80"/>
        <v>0.0027777777777764356</v>
      </c>
      <c r="FN63">
        <f t="shared" si="80"/>
        <v>0.08333333333333393</v>
      </c>
      <c r="FO63">
        <f t="shared" si="80"/>
        <v>0.00833333333333286</v>
      </c>
      <c r="FP63">
        <f t="shared" si="80"/>
        <v>0.14722222222222214</v>
      </c>
      <c r="FQ63">
        <f t="shared" si="80"/>
        <v>0.008333333333334636</v>
      </c>
      <c r="FR63">
        <f t="shared" si="80"/>
        <v>0.08333333333333215</v>
      </c>
      <c r="FS63">
        <f t="shared" si="80"/>
        <v>0.08333333333333393</v>
      </c>
      <c r="FT63">
        <f t="shared" si="80"/>
        <v>0.08333333333333393</v>
      </c>
      <c r="FU63">
        <f t="shared" si="80"/>
        <v>0.0472222222222225</v>
      </c>
      <c r="FV63">
        <f t="shared" si="80"/>
        <v>0.13055555555555465</v>
      </c>
      <c r="FW63">
        <f t="shared" si="80"/>
        <v>0.07222222222222285</v>
      </c>
      <c r="FX63">
        <f t="shared" si="80"/>
        <v>0.02499999999999858</v>
      </c>
      <c r="FY63">
        <f t="shared" si="80"/>
        <v>0.04166666666666785</v>
      </c>
      <c r="FZ63">
        <f t="shared" si="80"/>
        <v>0</v>
      </c>
      <c r="GA63">
        <f t="shared" si="80"/>
        <v>0.18333333333333357</v>
      </c>
      <c r="GB63">
        <f t="shared" si="80"/>
        <v>0.0027777777777764356</v>
      </c>
      <c r="GC63">
        <f t="shared" si="80"/>
        <v>0.08333333333333393</v>
      </c>
      <c r="GD63">
        <f t="shared" si="80"/>
        <v>0.00833333333333286</v>
      </c>
      <c r="GE63">
        <f t="shared" si="80"/>
        <v>0.14722222222222214</v>
      </c>
      <c r="GF63">
        <f t="shared" si="80"/>
        <v>0.008333333333334636</v>
      </c>
      <c r="GG63">
        <f t="shared" si="80"/>
        <v>0.08333333333333215</v>
      </c>
      <c r="GH63">
        <f t="shared" si="80"/>
        <v>0.08333333333333393</v>
      </c>
      <c r="GI63">
        <f t="shared" si="80"/>
        <v>0.08333333333333393</v>
      </c>
      <c r="GJ63">
        <f t="shared" si="80"/>
        <v>0.0472222222222225</v>
      </c>
      <c r="GK63">
        <f t="shared" si="80"/>
        <v>0.13055555555555465</v>
      </c>
      <c r="GL63">
        <f t="shared" si="80"/>
        <v>0.07222222222222285</v>
      </c>
      <c r="GM63">
        <f t="shared" si="80"/>
        <v>0.02499999999999858</v>
      </c>
      <c r="GN63">
        <f t="shared" si="80"/>
        <v>0.04166666666666785</v>
      </c>
      <c r="GO63">
        <f t="shared" si="80"/>
        <v>0</v>
      </c>
      <c r="GP63">
        <f t="shared" si="80"/>
        <v>0.18333333333333357</v>
      </c>
      <c r="GQ63">
        <f t="shared" si="80"/>
        <v>0.0027777777777764356</v>
      </c>
      <c r="GR63">
        <f t="shared" si="80"/>
        <v>0.08333333333333393</v>
      </c>
      <c r="GS63">
        <f t="shared" si="80"/>
        <v>0.00833333333333286</v>
      </c>
      <c r="GT63">
        <f aca="true" t="shared" si="81" ref="GT63:HL63">GT62-GS62</f>
        <v>0.14722222222222214</v>
      </c>
      <c r="GU63">
        <f t="shared" si="81"/>
        <v>0.008333333333334636</v>
      </c>
      <c r="GV63">
        <f t="shared" si="81"/>
        <v>0.08333333333333215</v>
      </c>
      <c r="GW63">
        <f t="shared" si="81"/>
        <v>0.08333333333333393</v>
      </c>
      <c r="GX63">
        <f t="shared" si="81"/>
        <v>0.08333333333333393</v>
      </c>
      <c r="GY63">
        <f t="shared" si="81"/>
        <v>0.0472222222222225</v>
      </c>
      <c r="GZ63">
        <f t="shared" si="81"/>
        <v>0.13055555555555465</v>
      </c>
      <c r="HA63">
        <f t="shared" si="81"/>
        <v>0.07222222222222285</v>
      </c>
      <c r="HB63">
        <f t="shared" si="81"/>
        <v>0.02499999999999858</v>
      </c>
      <c r="HC63">
        <f t="shared" si="81"/>
        <v>0.04166666666666785</v>
      </c>
      <c r="HD63">
        <f t="shared" si="81"/>
        <v>0</v>
      </c>
      <c r="HE63">
        <f t="shared" si="81"/>
        <v>0.18333333333333357</v>
      </c>
      <c r="HF63">
        <f t="shared" si="81"/>
        <v>0.0027777777777764356</v>
      </c>
      <c r="HG63">
        <f t="shared" si="81"/>
        <v>0.08333333333333393</v>
      </c>
      <c r="HH63">
        <f t="shared" si="81"/>
        <v>0.00833333333333286</v>
      </c>
      <c r="HI63">
        <f t="shared" si="81"/>
        <v>0.14722222222222214</v>
      </c>
      <c r="HJ63">
        <f t="shared" si="81"/>
        <v>0.008333333333334636</v>
      </c>
      <c r="HK63">
        <f t="shared" si="81"/>
        <v>0.08333333333333215</v>
      </c>
      <c r="HL63">
        <f t="shared" si="81"/>
        <v>0.08333333333333393</v>
      </c>
    </row>
    <row r="64" spans="7:248" ht="12.75">
      <c r="G64" s="123" t="s">
        <v>38</v>
      </c>
      <c r="H64" s="64"/>
      <c r="I64" s="19">
        <f>0.02</f>
        <v>0.02</v>
      </c>
      <c r="J64" s="19">
        <v>0.02</v>
      </c>
      <c r="K64" s="20">
        <f>J66+K62*J65</f>
        <v>0.0204468085106383</v>
      </c>
      <c r="L64" s="19">
        <v>0.0207</v>
      </c>
      <c r="M64" s="20">
        <f>L66+M62*L65</f>
        <v>0.021136082474226804</v>
      </c>
      <c r="N64" s="20">
        <f>M66+N62*M65</f>
        <v>0.021377319587628868</v>
      </c>
      <c r="O64" s="20">
        <f>N66+O62*N65</f>
        <v>0.021460824742268042</v>
      </c>
      <c r="P64" s="19">
        <v>0.0216</v>
      </c>
      <c r="Q64" s="20">
        <f>P66+Q62*P65</f>
        <v>0.021599999999999994</v>
      </c>
      <c r="R64" s="20">
        <f>Q66+R62*Q65</f>
        <v>0.02238247422680412</v>
      </c>
      <c r="S64" s="20">
        <f>R66+S62*R65</f>
        <v>0.022394329896907213</v>
      </c>
      <c r="T64" s="19">
        <v>0.02275</v>
      </c>
      <c r="U64" s="20">
        <f>T66+U62*T65</f>
        <v>0.022825000000000005</v>
      </c>
      <c r="V64" s="19">
        <v>0.02415</v>
      </c>
      <c r="W64" s="20">
        <f aca="true" t="shared" si="82" ref="W64:AM64">V66+W62*V65</f>
        <v>0.024207801418439714</v>
      </c>
      <c r="X64" s="20">
        <f t="shared" si="82"/>
        <v>0.02478581560283688</v>
      </c>
      <c r="Y64" s="20">
        <f t="shared" si="82"/>
        <v>0.025363829787234043</v>
      </c>
      <c r="Z64" s="20">
        <f t="shared" si="82"/>
        <v>0.025941843971631205</v>
      </c>
      <c r="AA64" s="20">
        <f t="shared" si="82"/>
        <v>0.026269385342789598</v>
      </c>
      <c r="AB64" s="20">
        <f t="shared" si="82"/>
        <v>0.027174940898345153</v>
      </c>
      <c r="AC64" s="20">
        <f t="shared" si="82"/>
        <v>0.027675886524822696</v>
      </c>
      <c r="AD64" s="20">
        <f t="shared" si="82"/>
        <v>0.027849290780141846</v>
      </c>
      <c r="AE64" s="20">
        <f t="shared" si="82"/>
        <v>0.028138297872340425</v>
      </c>
      <c r="AF64" s="20">
        <f t="shared" si="82"/>
        <v>0.028138297872340425</v>
      </c>
      <c r="AG64" s="20">
        <f t="shared" si="82"/>
        <v>0.029409929078014187</v>
      </c>
      <c r="AH64" s="20">
        <f t="shared" si="82"/>
        <v>0.02942919621749409</v>
      </c>
      <c r="AI64" s="20">
        <f t="shared" si="82"/>
        <v>0.030007210401891256</v>
      </c>
      <c r="AJ64" s="20">
        <f t="shared" si="82"/>
        <v>0.030065011820330972</v>
      </c>
      <c r="AK64" s="20">
        <f t="shared" si="82"/>
        <v>0.03108617021276596</v>
      </c>
      <c r="AL64" s="20">
        <f t="shared" si="82"/>
        <v>0.031143971631205677</v>
      </c>
      <c r="AM64" s="20">
        <f t="shared" si="82"/>
        <v>0.031721985815602836</v>
      </c>
      <c r="AN64" s="19">
        <v>0.0323</v>
      </c>
      <c r="AO64" s="20">
        <f>AN66+AO62*AN65</f>
        <v>0.03262499999999999</v>
      </c>
      <c r="AP64" s="20">
        <f>AO66+AP62*AO65</f>
        <v>0.03280916666666665</v>
      </c>
      <c r="AQ64" s="20">
        <f>AP66+AQ62*AP65</f>
        <v>0.03331833333333332</v>
      </c>
      <c r="AR64" s="19">
        <v>0.0336</v>
      </c>
      <c r="AS64" s="20">
        <f aca="true" t="shared" si="83" ref="AS64:AZ64">AR66+AS62*AR65</f>
        <v>0.033625</v>
      </c>
      <c r="AT64" s="20">
        <f t="shared" si="83"/>
        <v>0.033666666666666664</v>
      </c>
      <c r="AU64" s="20">
        <f t="shared" si="83"/>
        <v>0.033666666666666664</v>
      </c>
      <c r="AV64" s="20">
        <f t="shared" si="83"/>
        <v>0.03385</v>
      </c>
      <c r="AW64" s="20">
        <f t="shared" si="83"/>
        <v>0.03385277777777778</v>
      </c>
      <c r="AX64" s="20">
        <f t="shared" si="83"/>
        <v>0.03393611111111111</v>
      </c>
      <c r="AY64" s="20">
        <f t="shared" si="83"/>
        <v>0.033944444444444444</v>
      </c>
      <c r="AZ64" s="20">
        <f t="shared" si="83"/>
        <v>0.034091666666666666</v>
      </c>
      <c r="BA64" s="19">
        <v>0.0341</v>
      </c>
      <c r="BB64" s="20">
        <f aca="true" t="shared" si="84" ref="BB64:BT64">BA66+BB62*BA65</f>
        <v>0.03422256809338521</v>
      </c>
      <c r="BC64" s="20">
        <f t="shared" si="84"/>
        <v>0.034345136186770424</v>
      </c>
      <c r="BD64" s="20">
        <f t="shared" si="84"/>
        <v>0.03492668267240665</v>
      </c>
      <c r="BE64" s="20">
        <f t="shared" si="84"/>
        <v>0.03500264011921516</v>
      </c>
      <c r="BF64" s="20">
        <f t="shared" si="84"/>
        <v>0.03521264011921516</v>
      </c>
      <c r="BG64" s="20">
        <f t="shared" si="84"/>
        <v>0.03532881033198112</v>
      </c>
      <c r="BH64" s="20">
        <f t="shared" si="84"/>
        <v>0.035369023097938566</v>
      </c>
      <c r="BI64" s="20">
        <f t="shared" si="84"/>
        <v>0.03543604437453431</v>
      </c>
      <c r="BJ64" s="20">
        <f t="shared" si="84"/>
        <v>0.03543604437453431</v>
      </c>
      <c r="BK64" s="20">
        <f t="shared" si="84"/>
        <v>0.03573093799155559</v>
      </c>
      <c r="BL64" s="20">
        <f t="shared" si="84"/>
        <v>0.03573540607666197</v>
      </c>
      <c r="BM64" s="20">
        <f t="shared" si="84"/>
        <v>0.03586944862985346</v>
      </c>
      <c r="BN64" s="20">
        <f t="shared" si="84"/>
        <v>0.03588285288517261</v>
      </c>
      <c r="BO64" s="20">
        <f t="shared" si="84"/>
        <v>0.03611966139581091</v>
      </c>
      <c r="BP64" s="20">
        <f t="shared" si="84"/>
        <v>0.03613306565113006</v>
      </c>
      <c r="BQ64" s="20">
        <f t="shared" si="84"/>
        <v>0.03626710820432155</v>
      </c>
      <c r="BR64" s="20">
        <f t="shared" si="84"/>
        <v>0.03640115075751304</v>
      </c>
      <c r="BS64" s="20">
        <f t="shared" si="84"/>
        <v>0.036535193310704525</v>
      </c>
      <c r="BT64" s="20">
        <f t="shared" si="84"/>
        <v>0.03661115075751304</v>
      </c>
      <c r="BU64" s="19">
        <v>0.0362</v>
      </c>
      <c r="BV64" s="20">
        <f aca="true" t="shared" si="85" ref="BV64:CQ64">BU66+BV62*BU65</f>
        <v>0.03628156862745098</v>
      </c>
      <c r="BW64" s="20">
        <f t="shared" si="85"/>
        <v>0.03630980392156863</v>
      </c>
      <c r="BX64" s="20">
        <f t="shared" si="85"/>
        <v>0.03635686274509804</v>
      </c>
      <c r="BY64" s="20">
        <f t="shared" si="85"/>
        <v>0.03635686274509804</v>
      </c>
      <c r="BZ64" s="20">
        <f t="shared" si="85"/>
        <v>0.03656392156862745</v>
      </c>
      <c r="CA64" s="20">
        <f t="shared" si="85"/>
        <v>0.03656705882352941</v>
      </c>
      <c r="CB64" s="20">
        <f t="shared" si="85"/>
        <v>0.03666117647058824</v>
      </c>
      <c r="CC64" s="20">
        <f t="shared" si="85"/>
        <v>0.03667058823529412</v>
      </c>
      <c r="CD64" s="20">
        <f t="shared" si="85"/>
        <v>0.03683686274509804</v>
      </c>
      <c r="CE64" s="20">
        <f t="shared" si="85"/>
        <v>0.03684627450980392</v>
      </c>
      <c r="CF64" s="20">
        <f t="shared" si="85"/>
        <v>0.03694039215686275</v>
      </c>
      <c r="CG64" s="20">
        <f t="shared" si="85"/>
        <v>0.03703450980392157</v>
      </c>
      <c r="CH64" s="20">
        <f t="shared" si="85"/>
        <v>0.03712862745098039</v>
      </c>
      <c r="CI64" s="20">
        <f t="shared" si="85"/>
        <v>0.037181960784313725</v>
      </c>
      <c r="CJ64" s="20">
        <f t="shared" si="85"/>
        <v>0.03732941176470588</v>
      </c>
      <c r="CK64" s="20">
        <f t="shared" si="85"/>
        <v>0.03741098039215686</v>
      </c>
      <c r="CL64" s="20">
        <f t="shared" si="85"/>
        <v>0.03743921568627451</v>
      </c>
      <c r="CM64" s="20">
        <f t="shared" si="85"/>
        <v>0.03748627450980392</v>
      </c>
      <c r="CN64" s="20">
        <f t="shared" si="85"/>
        <v>0.03748627450980392</v>
      </c>
      <c r="CO64" s="20">
        <f t="shared" si="85"/>
        <v>0.03769333333333333</v>
      </c>
      <c r="CP64" s="20">
        <f t="shared" si="85"/>
        <v>0.03769647058823529</v>
      </c>
      <c r="CQ64" s="20">
        <f t="shared" si="85"/>
        <v>0.03779058823529412</v>
      </c>
      <c r="CR64" s="19">
        <v>0.0378</v>
      </c>
      <c r="CS64" s="20">
        <f aca="true" t="shared" si="86" ref="CS64:DO64">CR66+CS62*CR65</f>
        <v>0.03792264462809916</v>
      </c>
      <c r="CT64" s="20">
        <f t="shared" si="86"/>
        <v>0.03792958677685949</v>
      </c>
      <c r="CU64" s="20">
        <f t="shared" si="86"/>
        <v>0.0379990082644628</v>
      </c>
      <c r="CV64" s="20">
        <f t="shared" si="86"/>
        <v>0.038068429752066105</v>
      </c>
      <c r="CW64" s="20">
        <f t="shared" si="86"/>
        <v>0.03813785123966941</v>
      </c>
      <c r="CX64" s="20">
        <f t="shared" si="86"/>
        <v>0.03817719008264461</v>
      </c>
      <c r="CY64" s="20">
        <f t="shared" si="86"/>
        <v>0.03828595041322313</v>
      </c>
      <c r="CZ64" s="20">
        <f t="shared" si="86"/>
        <v>0.038346115702479325</v>
      </c>
      <c r="DA64" s="20">
        <f t="shared" si="86"/>
        <v>0.03836694214876032</v>
      </c>
      <c r="DB64" s="20">
        <f t="shared" si="86"/>
        <v>0.03840165289256197</v>
      </c>
      <c r="DC64" s="20">
        <f t="shared" si="86"/>
        <v>0.03840165289256197</v>
      </c>
      <c r="DD64" s="20">
        <f t="shared" si="86"/>
        <v>0.03855438016528924</v>
      </c>
      <c r="DE64" s="20">
        <f t="shared" si="86"/>
        <v>0.03855669421487602</v>
      </c>
      <c r="DF64" s="20">
        <f t="shared" si="86"/>
        <v>0.03862611570247933</v>
      </c>
      <c r="DG64" s="20">
        <f t="shared" si="86"/>
        <v>0.038633057851239654</v>
      </c>
      <c r="DH64" s="20">
        <f t="shared" si="86"/>
        <v>0.03875570247933883</v>
      </c>
      <c r="DI64" s="20">
        <f t="shared" si="86"/>
        <v>0.038762644628099155</v>
      </c>
      <c r="DJ64" s="20">
        <f t="shared" si="86"/>
        <v>0.03883206611570247</v>
      </c>
      <c r="DK64" s="20">
        <f t="shared" si="86"/>
        <v>0.03890148760330577</v>
      </c>
      <c r="DL64" s="20">
        <f t="shared" si="86"/>
        <v>0.03897090909090908</v>
      </c>
      <c r="DM64" s="20">
        <f t="shared" si="86"/>
        <v>0.03901024793388428</v>
      </c>
      <c r="DN64" s="20">
        <f t="shared" si="86"/>
        <v>0.039119008264462796</v>
      </c>
      <c r="DO64" s="20">
        <f t="shared" si="86"/>
        <v>0.03917917355371899</v>
      </c>
      <c r="DP64" s="19">
        <v>0.0392</v>
      </c>
      <c r="DQ64" s="20">
        <f aca="true" t="shared" si="87" ref="DQ64:EG64">DP66+DQ62*DP65</f>
        <v>0.03921020408163263</v>
      </c>
      <c r="DR64" s="20">
        <f t="shared" si="87"/>
        <v>0.03921020408163263</v>
      </c>
      <c r="DS64" s="20">
        <f t="shared" si="87"/>
        <v>0.03925510204081631</v>
      </c>
      <c r="DT64" s="20">
        <f t="shared" si="87"/>
        <v>0.03925578231292515</v>
      </c>
      <c r="DU64" s="20">
        <f t="shared" si="87"/>
        <v>0.03927619047619046</v>
      </c>
      <c r="DV64" s="20">
        <f t="shared" si="87"/>
        <v>0.03927823129251699</v>
      </c>
      <c r="DW64" s="20">
        <f t="shared" si="87"/>
        <v>0.0393142857142857</v>
      </c>
      <c r="DX64" s="20">
        <f t="shared" si="87"/>
        <v>0.039316326530612226</v>
      </c>
      <c r="DY64" s="20">
        <f t="shared" si="87"/>
        <v>0.03933673469387753</v>
      </c>
      <c r="DZ64" s="20">
        <f t="shared" si="87"/>
        <v>0.03935714285714284</v>
      </c>
      <c r="EA64" s="20">
        <f t="shared" si="87"/>
        <v>0.039377551020408144</v>
      </c>
      <c r="EB64" s="20">
        <f t="shared" si="87"/>
        <v>0.03938911564625849</v>
      </c>
      <c r="EC64" s="20">
        <f t="shared" si="87"/>
        <v>0.03942108843537413</v>
      </c>
      <c r="ED64" s="20">
        <f t="shared" si="87"/>
        <v>0.03943877551020406</v>
      </c>
      <c r="EE64" s="20">
        <f t="shared" si="87"/>
        <v>0.039444897959183656</v>
      </c>
      <c r="EF64" s="20">
        <f t="shared" si="87"/>
        <v>0.03945510204081631</v>
      </c>
      <c r="EG64" s="20">
        <f t="shared" si="87"/>
        <v>0.03945510204081631</v>
      </c>
      <c r="EH64" s="19">
        <v>0.0395</v>
      </c>
      <c r="EI64" s="20">
        <f aca="true" t="shared" si="88" ref="EI64:EU64">EH66+EI62*EH65</f>
        <v>0.039500000000000014</v>
      </c>
      <c r="EJ64" s="20">
        <f t="shared" si="88"/>
        <v>0.039500000000000014</v>
      </c>
      <c r="EK64" s="20">
        <f t="shared" si="88"/>
        <v>0.039500000000000014</v>
      </c>
      <c r="EL64" s="20">
        <f t="shared" si="88"/>
        <v>0.039500000000000014</v>
      </c>
      <c r="EM64" s="20">
        <f t="shared" si="88"/>
        <v>0.039500000000000014</v>
      </c>
      <c r="EN64" s="20">
        <f t="shared" si="88"/>
        <v>0.039500000000000014</v>
      </c>
      <c r="EO64" s="20">
        <f t="shared" si="88"/>
        <v>0.039500000000000014</v>
      </c>
      <c r="EP64" s="20">
        <f t="shared" si="88"/>
        <v>0.039500000000000014</v>
      </c>
      <c r="EQ64" s="20">
        <f t="shared" si="88"/>
        <v>0.039500000000000014</v>
      </c>
      <c r="ER64" s="20">
        <f t="shared" si="88"/>
        <v>0.039500000000000014</v>
      </c>
      <c r="ES64" s="20">
        <f t="shared" si="88"/>
        <v>0.039500000000000014</v>
      </c>
      <c r="ET64" s="20">
        <f t="shared" si="88"/>
        <v>0.039500000000000014</v>
      </c>
      <c r="EU64" s="20">
        <f t="shared" si="88"/>
        <v>0.039500000000000014</v>
      </c>
      <c r="EV64" s="19">
        <v>0.0395</v>
      </c>
      <c r="EW64" s="20">
        <f aca="true" t="shared" si="89" ref="EW64:GB64">EV66+EW62*EV65</f>
        <v>0.039513646616541366</v>
      </c>
      <c r="EX64" s="20">
        <f t="shared" si="89"/>
        <v>0.03951385338345866</v>
      </c>
      <c r="EY64" s="20">
        <f t="shared" si="89"/>
        <v>0.03952005639097746</v>
      </c>
      <c r="EZ64" s="20">
        <f t="shared" si="89"/>
        <v>0.03952067669172934</v>
      </c>
      <c r="FA64" s="20">
        <f t="shared" si="89"/>
        <v>0.03953163533834588</v>
      </c>
      <c r="FB64" s="20">
        <f t="shared" si="89"/>
        <v>0.03953225563909776</v>
      </c>
      <c r="FC64" s="20">
        <f t="shared" si="89"/>
        <v>0.03953845864661656</v>
      </c>
      <c r="FD64" s="20">
        <f t="shared" si="89"/>
        <v>0.03954466165413535</v>
      </c>
      <c r="FE64" s="20">
        <f t="shared" si="89"/>
        <v>0.03955086466165415</v>
      </c>
      <c r="FF64" s="20">
        <f t="shared" si="89"/>
        <v>0.03955437969924814</v>
      </c>
      <c r="FG64" s="20">
        <f t="shared" si="89"/>
        <v>0.03956409774436092</v>
      </c>
      <c r="FH64" s="20">
        <f t="shared" si="89"/>
        <v>0.03956947368421054</v>
      </c>
      <c r="FI64" s="20">
        <f t="shared" si="89"/>
        <v>0.03957133458646618</v>
      </c>
      <c r="FJ64" s="20">
        <f t="shared" si="89"/>
        <v>0.03957443609022558</v>
      </c>
      <c r="FK64" s="20">
        <f t="shared" si="89"/>
        <v>0.03957443609022558</v>
      </c>
      <c r="FL64" s="20">
        <f t="shared" si="89"/>
        <v>0.03958808270676693</v>
      </c>
      <c r="FM64" s="20">
        <f t="shared" si="89"/>
        <v>0.03958828947368422</v>
      </c>
      <c r="FN64" s="20">
        <f t="shared" si="89"/>
        <v>0.039594492481203024</v>
      </c>
      <c r="FO64" s="20">
        <f t="shared" si="89"/>
        <v>0.039595112781954905</v>
      </c>
      <c r="FP64" s="20">
        <f t="shared" si="89"/>
        <v>0.03960607142857144</v>
      </c>
      <c r="FQ64" s="20">
        <f t="shared" si="89"/>
        <v>0.03960669172932332</v>
      </c>
      <c r="FR64" s="20">
        <f t="shared" si="89"/>
        <v>0.03961289473684212</v>
      </c>
      <c r="FS64" s="20">
        <f t="shared" si="89"/>
        <v>0.03961909774436092</v>
      </c>
      <c r="FT64" s="20">
        <f t="shared" si="89"/>
        <v>0.03962530075187971</v>
      </c>
      <c r="FU64" s="20">
        <f t="shared" si="89"/>
        <v>0.0396288157894737</v>
      </c>
      <c r="FV64" s="20">
        <f t="shared" si="89"/>
        <v>0.03963853383458648</v>
      </c>
      <c r="FW64" s="20">
        <f t="shared" si="89"/>
        <v>0.039643909774436104</v>
      </c>
      <c r="FX64" s="20">
        <f t="shared" si="89"/>
        <v>0.03964577067669174</v>
      </c>
      <c r="FY64" s="20">
        <f t="shared" si="89"/>
        <v>0.03964887218045114</v>
      </c>
      <c r="FZ64" s="20">
        <f t="shared" si="89"/>
        <v>0.03964887218045114</v>
      </c>
      <c r="GA64" s="20">
        <f t="shared" si="89"/>
        <v>0.039662518796992494</v>
      </c>
      <c r="GB64" s="20">
        <f t="shared" si="89"/>
        <v>0.03966272556390979</v>
      </c>
      <c r="GC64" s="20">
        <f aca="true" t="shared" si="90" ref="GC64:HI64">GB66+GC62*GB65</f>
        <v>0.039668928571428584</v>
      </c>
      <c r="GD64" s="20">
        <f t="shared" si="90"/>
        <v>0.039669548872180466</v>
      </c>
      <c r="GE64" s="20">
        <f t="shared" si="90"/>
        <v>0.03968050751879701</v>
      </c>
      <c r="GF64" s="20">
        <f t="shared" si="90"/>
        <v>0.039681127819548884</v>
      </c>
      <c r="GG64" s="20">
        <f t="shared" si="90"/>
        <v>0.039687330827067685</v>
      </c>
      <c r="GH64" s="20">
        <f t="shared" si="90"/>
        <v>0.03969353383458648</v>
      </c>
      <c r="GI64" s="20">
        <f t="shared" si="90"/>
        <v>0.03969973684210528</v>
      </c>
      <c r="GJ64" s="20">
        <f t="shared" si="90"/>
        <v>0.03970325187969926</v>
      </c>
      <c r="GK64" s="20">
        <f t="shared" si="90"/>
        <v>0.03971296992481205</v>
      </c>
      <c r="GL64" s="20">
        <f t="shared" si="90"/>
        <v>0.03971834586466167</v>
      </c>
      <c r="GM64" s="20">
        <f t="shared" si="90"/>
        <v>0.03972020676691731</v>
      </c>
      <c r="GN64" s="20">
        <f t="shared" si="90"/>
        <v>0.03972330827067671</v>
      </c>
      <c r="GO64" s="20">
        <f t="shared" si="90"/>
        <v>0.03972330827067671</v>
      </c>
      <c r="GP64" s="20">
        <f t="shared" si="90"/>
        <v>0.03973695488721806</v>
      </c>
      <c r="GQ64" s="20">
        <f t="shared" si="90"/>
        <v>0.03973716165413535</v>
      </c>
      <c r="GR64" s="20">
        <f t="shared" si="90"/>
        <v>0.03974336466165415</v>
      </c>
      <c r="GS64" s="20">
        <f t="shared" si="90"/>
        <v>0.039743984962406026</v>
      </c>
      <c r="GT64" s="20">
        <f t="shared" si="90"/>
        <v>0.03975494360902257</v>
      </c>
      <c r="GU64" s="20">
        <f t="shared" si="90"/>
        <v>0.03975556390977445</v>
      </c>
      <c r="GV64" s="20">
        <f t="shared" si="90"/>
        <v>0.039761766917293245</v>
      </c>
      <c r="GW64" s="20">
        <f t="shared" si="90"/>
        <v>0.03976796992481205</v>
      </c>
      <c r="GX64" s="20">
        <f t="shared" si="90"/>
        <v>0.03977417293233084</v>
      </c>
      <c r="GY64" s="20">
        <f t="shared" si="90"/>
        <v>0.03977768796992483</v>
      </c>
      <c r="GZ64" s="20">
        <f t="shared" si="90"/>
        <v>0.03978740601503761</v>
      </c>
      <c r="HA64" s="20">
        <f t="shared" si="90"/>
        <v>0.03979278195488723</v>
      </c>
      <c r="HB64" s="20">
        <f t="shared" si="90"/>
        <v>0.03979464285714287</v>
      </c>
      <c r="HC64" s="20">
        <f t="shared" si="90"/>
        <v>0.03979774436090227</v>
      </c>
      <c r="HD64" s="20">
        <f t="shared" si="90"/>
        <v>0.03979774436090227</v>
      </c>
      <c r="HE64" s="20">
        <f t="shared" si="90"/>
        <v>0.03981139097744362</v>
      </c>
      <c r="HF64" s="20">
        <f t="shared" si="90"/>
        <v>0.03981159774436092</v>
      </c>
      <c r="HG64" s="20">
        <f t="shared" si="90"/>
        <v>0.03981780075187971</v>
      </c>
      <c r="HH64" s="20">
        <f t="shared" si="90"/>
        <v>0.03981842105263159</v>
      </c>
      <c r="HI64" s="20">
        <f t="shared" si="90"/>
        <v>0.03982937969924813</v>
      </c>
      <c r="HJ64" s="19">
        <v>0.03983</v>
      </c>
      <c r="HK64" s="19">
        <v>0.03983</v>
      </c>
      <c r="HL64" s="19">
        <v>0.03983</v>
      </c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2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</row>
    <row r="65" spans="3:248" ht="12.75">
      <c r="C65" s="16"/>
      <c r="D65" s="16"/>
      <c r="G65" s="122" t="s">
        <v>82</v>
      </c>
      <c r="H65" s="64"/>
      <c r="I65" s="12"/>
      <c r="J65" s="12">
        <f>(L64-J64)/(L62-J62)</f>
        <v>0.005361702127659569</v>
      </c>
      <c r="K65" s="11"/>
      <c r="L65" s="12">
        <f>(P64-L64)/(P62-L62)</f>
        <v>0.0033402061855670154</v>
      </c>
      <c r="M65" s="11">
        <f aca="true" t="shared" si="91" ref="M65:O66">L65</f>
        <v>0.0033402061855670154</v>
      </c>
      <c r="N65" s="11">
        <f t="shared" si="91"/>
        <v>0.0033402061855670154</v>
      </c>
      <c r="O65" s="11">
        <f t="shared" si="91"/>
        <v>0.0033402061855670154</v>
      </c>
      <c r="P65" s="12">
        <f>(T64-P64)/(T62-P62)</f>
        <v>0.004268041237113397</v>
      </c>
      <c r="Q65" s="11">
        <f aca="true" t="shared" si="92" ref="Q65:S66">P65</f>
        <v>0.004268041237113397</v>
      </c>
      <c r="R65" s="11">
        <f t="shared" si="92"/>
        <v>0.004268041237113397</v>
      </c>
      <c r="S65" s="11">
        <f t="shared" si="92"/>
        <v>0.004268041237113397</v>
      </c>
      <c r="T65" s="12">
        <f>(V64-T64)/(V62-T62)</f>
        <v>0.009000000000000011</v>
      </c>
      <c r="U65" s="11"/>
      <c r="V65" s="12">
        <f>(AN64-V64)/(AN62-V62)</f>
        <v>0.006936170212765958</v>
      </c>
      <c r="W65" s="11">
        <f aca="true" t="shared" si="93" ref="W65:AM65">V65</f>
        <v>0.006936170212765958</v>
      </c>
      <c r="X65" s="11">
        <f t="shared" si="93"/>
        <v>0.006936170212765958</v>
      </c>
      <c r="Y65" s="11">
        <f t="shared" si="93"/>
        <v>0.006936170212765958</v>
      </c>
      <c r="Z65" s="11">
        <f t="shared" si="93"/>
        <v>0.006936170212765958</v>
      </c>
      <c r="AA65" s="11">
        <f t="shared" si="93"/>
        <v>0.006936170212765958</v>
      </c>
      <c r="AB65" s="11">
        <f t="shared" si="93"/>
        <v>0.006936170212765958</v>
      </c>
      <c r="AC65" s="11">
        <f t="shared" si="93"/>
        <v>0.006936170212765958</v>
      </c>
      <c r="AD65" s="11">
        <f t="shared" si="93"/>
        <v>0.006936170212765958</v>
      </c>
      <c r="AE65" s="11">
        <f t="shared" si="93"/>
        <v>0.006936170212765958</v>
      </c>
      <c r="AF65" s="11">
        <f t="shared" si="93"/>
        <v>0.006936170212765958</v>
      </c>
      <c r="AG65" s="11">
        <f t="shared" si="93"/>
        <v>0.006936170212765958</v>
      </c>
      <c r="AH65" s="11">
        <f t="shared" si="93"/>
        <v>0.006936170212765958</v>
      </c>
      <c r="AI65" s="11">
        <f t="shared" si="93"/>
        <v>0.006936170212765958</v>
      </c>
      <c r="AJ65" s="11">
        <f t="shared" si="93"/>
        <v>0.006936170212765958</v>
      </c>
      <c r="AK65" s="11">
        <f t="shared" si="93"/>
        <v>0.006936170212765958</v>
      </c>
      <c r="AL65" s="11">
        <f t="shared" si="93"/>
        <v>0.006936170212765958</v>
      </c>
      <c r="AM65" s="11">
        <f t="shared" si="93"/>
        <v>0.006936170212765958</v>
      </c>
      <c r="AN65" s="12">
        <f>(AR64-AN64)/(AR62-AN62)</f>
        <v>0.003899999999999985</v>
      </c>
      <c r="AO65" s="11">
        <f aca="true" t="shared" si="94" ref="AO65:AQ66">AN65</f>
        <v>0.003899999999999985</v>
      </c>
      <c r="AP65" s="11">
        <f t="shared" si="94"/>
        <v>0.003899999999999985</v>
      </c>
      <c r="AQ65" s="11">
        <f t="shared" si="94"/>
        <v>0.003899999999999985</v>
      </c>
      <c r="AR65" s="12">
        <f>(BA64-AR64)/(BA62-AR62)</f>
        <v>0.0010000000000000009</v>
      </c>
      <c r="AS65" s="11">
        <f aca="true" t="shared" si="95" ref="AS65:AZ65">AR65</f>
        <v>0.0010000000000000009</v>
      </c>
      <c r="AT65" s="11">
        <f t="shared" si="95"/>
        <v>0.0010000000000000009</v>
      </c>
      <c r="AU65" s="11">
        <f t="shared" si="95"/>
        <v>0.0010000000000000009</v>
      </c>
      <c r="AV65" s="11">
        <f t="shared" si="95"/>
        <v>0.0010000000000000009</v>
      </c>
      <c r="AW65" s="11">
        <f t="shared" si="95"/>
        <v>0.0010000000000000009</v>
      </c>
      <c r="AX65" s="11">
        <f t="shared" si="95"/>
        <v>0.0010000000000000009</v>
      </c>
      <c r="AY65" s="11">
        <f t="shared" si="95"/>
        <v>0.0010000000000000009</v>
      </c>
      <c r="AZ65" s="11">
        <f t="shared" si="95"/>
        <v>0.0010000000000000009</v>
      </c>
      <c r="BA65" s="12">
        <f>(BU64-BA64)/(BU62-BA62)</f>
        <v>0.0014708171206225715</v>
      </c>
      <c r="BB65" s="11">
        <f>BA65</f>
        <v>0.0014708171206225715</v>
      </c>
      <c r="BC65" s="11">
        <f aca="true" t="shared" si="96" ref="BC65:BT65">$BA$30</f>
        <v>0.0016085106382978762</v>
      </c>
      <c r="BD65" s="11">
        <f t="shared" si="96"/>
        <v>0.0016085106382978762</v>
      </c>
      <c r="BE65" s="11">
        <f t="shared" si="96"/>
        <v>0.0016085106382978762</v>
      </c>
      <c r="BF65" s="11">
        <f t="shared" si="96"/>
        <v>0.0016085106382978762</v>
      </c>
      <c r="BG65" s="11">
        <f t="shared" si="96"/>
        <v>0.0016085106382978762</v>
      </c>
      <c r="BH65" s="11">
        <f t="shared" si="96"/>
        <v>0.0016085106382978762</v>
      </c>
      <c r="BI65" s="11">
        <f t="shared" si="96"/>
        <v>0.0016085106382978762</v>
      </c>
      <c r="BJ65" s="11">
        <f t="shared" si="96"/>
        <v>0.0016085106382978762</v>
      </c>
      <c r="BK65" s="11">
        <f t="shared" si="96"/>
        <v>0.0016085106382978762</v>
      </c>
      <c r="BL65" s="11">
        <f t="shared" si="96"/>
        <v>0.0016085106382978762</v>
      </c>
      <c r="BM65" s="11">
        <f t="shared" si="96"/>
        <v>0.0016085106382978762</v>
      </c>
      <c r="BN65" s="11">
        <f t="shared" si="96"/>
        <v>0.0016085106382978762</v>
      </c>
      <c r="BO65" s="11">
        <f t="shared" si="96"/>
        <v>0.0016085106382978762</v>
      </c>
      <c r="BP65" s="11">
        <f t="shared" si="96"/>
        <v>0.0016085106382978762</v>
      </c>
      <c r="BQ65" s="11">
        <f t="shared" si="96"/>
        <v>0.0016085106382978762</v>
      </c>
      <c r="BR65" s="11">
        <f t="shared" si="96"/>
        <v>0.0016085106382978762</v>
      </c>
      <c r="BS65" s="11">
        <f t="shared" si="96"/>
        <v>0.0016085106382978762</v>
      </c>
      <c r="BT65" s="11">
        <f t="shared" si="96"/>
        <v>0.0016085106382978762</v>
      </c>
      <c r="BU65" s="12">
        <f>(CR64-BU64)/(CR62-BU62)</f>
        <v>0.00112941176470588</v>
      </c>
      <c r="BV65" s="11">
        <f aca="true" t="shared" si="97" ref="BV65:CQ65">BU65</f>
        <v>0.00112941176470588</v>
      </c>
      <c r="BW65" s="11">
        <f t="shared" si="97"/>
        <v>0.00112941176470588</v>
      </c>
      <c r="BX65" s="11">
        <f t="shared" si="97"/>
        <v>0.00112941176470588</v>
      </c>
      <c r="BY65" s="11">
        <f t="shared" si="97"/>
        <v>0.00112941176470588</v>
      </c>
      <c r="BZ65" s="11">
        <f t="shared" si="97"/>
        <v>0.00112941176470588</v>
      </c>
      <c r="CA65" s="11">
        <f t="shared" si="97"/>
        <v>0.00112941176470588</v>
      </c>
      <c r="CB65" s="11">
        <f t="shared" si="97"/>
        <v>0.00112941176470588</v>
      </c>
      <c r="CC65" s="11">
        <f t="shared" si="97"/>
        <v>0.00112941176470588</v>
      </c>
      <c r="CD65" s="11">
        <f t="shared" si="97"/>
        <v>0.00112941176470588</v>
      </c>
      <c r="CE65" s="11">
        <f t="shared" si="97"/>
        <v>0.00112941176470588</v>
      </c>
      <c r="CF65" s="11">
        <f t="shared" si="97"/>
        <v>0.00112941176470588</v>
      </c>
      <c r="CG65" s="11">
        <f t="shared" si="97"/>
        <v>0.00112941176470588</v>
      </c>
      <c r="CH65" s="11">
        <f t="shared" si="97"/>
        <v>0.00112941176470588</v>
      </c>
      <c r="CI65" s="11">
        <f t="shared" si="97"/>
        <v>0.00112941176470588</v>
      </c>
      <c r="CJ65" s="11">
        <f t="shared" si="97"/>
        <v>0.00112941176470588</v>
      </c>
      <c r="CK65" s="11">
        <f t="shared" si="97"/>
        <v>0.00112941176470588</v>
      </c>
      <c r="CL65" s="11">
        <f t="shared" si="97"/>
        <v>0.00112941176470588</v>
      </c>
      <c r="CM65" s="11">
        <f t="shared" si="97"/>
        <v>0.00112941176470588</v>
      </c>
      <c r="CN65" s="11">
        <f t="shared" si="97"/>
        <v>0.00112941176470588</v>
      </c>
      <c r="CO65" s="11">
        <f t="shared" si="97"/>
        <v>0.00112941176470588</v>
      </c>
      <c r="CP65" s="11">
        <f t="shared" si="97"/>
        <v>0.00112941176470588</v>
      </c>
      <c r="CQ65" s="11">
        <f t="shared" si="97"/>
        <v>0.00112941176470588</v>
      </c>
      <c r="CR65" s="12">
        <f>(DP64-CR64)/(DP62-CR62)</f>
        <v>0.0008330578512396686</v>
      </c>
      <c r="CS65" s="11">
        <f aca="true" t="shared" si="98" ref="CS65:DO65">CR65</f>
        <v>0.0008330578512396686</v>
      </c>
      <c r="CT65" s="11">
        <f t="shared" si="98"/>
        <v>0.0008330578512396686</v>
      </c>
      <c r="CU65" s="11">
        <f t="shared" si="98"/>
        <v>0.0008330578512396686</v>
      </c>
      <c r="CV65" s="11">
        <f t="shared" si="98"/>
        <v>0.0008330578512396686</v>
      </c>
      <c r="CW65" s="11">
        <f t="shared" si="98"/>
        <v>0.0008330578512396686</v>
      </c>
      <c r="CX65" s="11">
        <f t="shared" si="98"/>
        <v>0.0008330578512396686</v>
      </c>
      <c r="CY65" s="11">
        <f t="shared" si="98"/>
        <v>0.0008330578512396686</v>
      </c>
      <c r="CZ65" s="11">
        <f t="shared" si="98"/>
        <v>0.0008330578512396686</v>
      </c>
      <c r="DA65" s="11">
        <f t="shared" si="98"/>
        <v>0.0008330578512396686</v>
      </c>
      <c r="DB65" s="11">
        <f t="shared" si="98"/>
        <v>0.0008330578512396686</v>
      </c>
      <c r="DC65" s="11">
        <f t="shared" si="98"/>
        <v>0.0008330578512396686</v>
      </c>
      <c r="DD65" s="11">
        <f t="shared" si="98"/>
        <v>0.0008330578512396686</v>
      </c>
      <c r="DE65" s="11">
        <f t="shared" si="98"/>
        <v>0.0008330578512396686</v>
      </c>
      <c r="DF65" s="11">
        <f t="shared" si="98"/>
        <v>0.0008330578512396686</v>
      </c>
      <c r="DG65" s="11">
        <f t="shared" si="98"/>
        <v>0.0008330578512396686</v>
      </c>
      <c r="DH65" s="11">
        <f t="shared" si="98"/>
        <v>0.0008330578512396686</v>
      </c>
      <c r="DI65" s="11">
        <f t="shared" si="98"/>
        <v>0.0008330578512396686</v>
      </c>
      <c r="DJ65" s="11">
        <f t="shared" si="98"/>
        <v>0.0008330578512396686</v>
      </c>
      <c r="DK65" s="11">
        <f t="shared" si="98"/>
        <v>0.0008330578512396686</v>
      </c>
      <c r="DL65" s="11">
        <f t="shared" si="98"/>
        <v>0.0008330578512396686</v>
      </c>
      <c r="DM65" s="11">
        <f t="shared" si="98"/>
        <v>0.0008330578512396686</v>
      </c>
      <c r="DN65" s="11">
        <f t="shared" si="98"/>
        <v>0.0008330578512396686</v>
      </c>
      <c r="DO65" s="11">
        <f t="shared" si="98"/>
        <v>0.0008330578512396686</v>
      </c>
      <c r="DP65" s="12">
        <f>(EH64-DP64)/(EH62-DP62)</f>
        <v>0.0002448979591836747</v>
      </c>
      <c r="DQ65" s="11">
        <f aca="true" t="shared" si="99" ref="DQ65:EG65">DP65</f>
        <v>0.0002448979591836747</v>
      </c>
      <c r="DR65" s="11">
        <f t="shared" si="99"/>
        <v>0.0002448979591836747</v>
      </c>
      <c r="DS65" s="11">
        <f t="shared" si="99"/>
        <v>0.0002448979591836747</v>
      </c>
      <c r="DT65" s="11">
        <f t="shared" si="99"/>
        <v>0.0002448979591836747</v>
      </c>
      <c r="DU65" s="11">
        <f t="shared" si="99"/>
        <v>0.0002448979591836747</v>
      </c>
      <c r="DV65" s="11">
        <f t="shared" si="99"/>
        <v>0.0002448979591836747</v>
      </c>
      <c r="DW65" s="11">
        <f t="shared" si="99"/>
        <v>0.0002448979591836747</v>
      </c>
      <c r="DX65" s="11">
        <f t="shared" si="99"/>
        <v>0.0002448979591836747</v>
      </c>
      <c r="DY65" s="11">
        <f t="shared" si="99"/>
        <v>0.0002448979591836747</v>
      </c>
      <c r="DZ65" s="11">
        <f t="shared" si="99"/>
        <v>0.0002448979591836747</v>
      </c>
      <c r="EA65" s="11">
        <f t="shared" si="99"/>
        <v>0.0002448979591836747</v>
      </c>
      <c r="EB65" s="11">
        <f t="shared" si="99"/>
        <v>0.0002448979591836747</v>
      </c>
      <c r="EC65" s="11">
        <f t="shared" si="99"/>
        <v>0.0002448979591836747</v>
      </c>
      <c r="ED65" s="11">
        <f t="shared" si="99"/>
        <v>0.0002448979591836747</v>
      </c>
      <c r="EE65" s="11">
        <f t="shared" si="99"/>
        <v>0.0002448979591836747</v>
      </c>
      <c r="EF65" s="11">
        <f t="shared" si="99"/>
        <v>0.0002448979591836747</v>
      </c>
      <c r="EG65" s="11">
        <f t="shared" si="99"/>
        <v>0.0002448979591836747</v>
      </c>
      <c r="EH65" s="12">
        <f>(EV64-EH64)/(EV62-EH62)</f>
        <v>0</v>
      </c>
      <c r="EI65" s="11">
        <f aca="true" t="shared" si="100" ref="EI65:EU65">EH65</f>
        <v>0</v>
      </c>
      <c r="EJ65" s="11">
        <f t="shared" si="100"/>
        <v>0</v>
      </c>
      <c r="EK65" s="11">
        <f t="shared" si="100"/>
        <v>0</v>
      </c>
      <c r="EL65" s="11">
        <f t="shared" si="100"/>
        <v>0</v>
      </c>
      <c r="EM65" s="11">
        <f t="shared" si="100"/>
        <v>0</v>
      </c>
      <c r="EN65" s="11">
        <f t="shared" si="100"/>
        <v>0</v>
      </c>
      <c r="EO65" s="11">
        <f t="shared" si="100"/>
        <v>0</v>
      </c>
      <c r="EP65" s="11">
        <f t="shared" si="100"/>
        <v>0</v>
      </c>
      <c r="EQ65" s="11">
        <f t="shared" si="100"/>
        <v>0</v>
      </c>
      <c r="ER65" s="11">
        <f t="shared" si="100"/>
        <v>0</v>
      </c>
      <c r="ES65" s="11">
        <f t="shared" si="100"/>
        <v>0</v>
      </c>
      <c r="ET65" s="11">
        <f t="shared" si="100"/>
        <v>0</v>
      </c>
      <c r="EU65" s="11">
        <f t="shared" si="100"/>
        <v>0</v>
      </c>
      <c r="EV65" s="12">
        <f>(HJ64-EV64)/(HJ62-EV62)</f>
        <v>7.443609022556322E-05</v>
      </c>
      <c r="EW65" s="11">
        <f aca="true" t="shared" si="101" ref="EW65:HH65">EV65</f>
        <v>7.443609022556322E-05</v>
      </c>
      <c r="EX65" s="11">
        <f t="shared" si="101"/>
        <v>7.443609022556322E-05</v>
      </c>
      <c r="EY65" s="11">
        <f t="shared" si="101"/>
        <v>7.443609022556322E-05</v>
      </c>
      <c r="EZ65" s="11">
        <f t="shared" si="101"/>
        <v>7.443609022556322E-05</v>
      </c>
      <c r="FA65" s="11">
        <f t="shared" si="101"/>
        <v>7.443609022556322E-05</v>
      </c>
      <c r="FB65" s="11">
        <f t="shared" si="101"/>
        <v>7.443609022556322E-05</v>
      </c>
      <c r="FC65" s="11">
        <f t="shared" si="101"/>
        <v>7.443609022556322E-05</v>
      </c>
      <c r="FD65" s="11">
        <f t="shared" si="101"/>
        <v>7.443609022556322E-05</v>
      </c>
      <c r="FE65" s="11">
        <f t="shared" si="101"/>
        <v>7.443609022556322E-05</v>
      </c>
      <c r="FF65" s="11">
        <f t="shared" si="101"/>
        <v>7.443609022556322E-05</v>
      </c>
      <c r="FG65" s="11">
        <f t="shared" si="101"/>
        <v>7.443609022556322E-05</v>
      </c>
      <c r="FH65" s="11">
        <f t="shared" si="101"/>
        <v>7.443609022556322E-05</v>
      </c>
      <c r="FI65" s="11">
        <f t="shared" si="101"/>
        <v>7.443609022556322E-05</v>
      </c>
      <c r="FJ65" s="11">
        <f t="shared" si="101"/>
        <v>7.443609022556322E-05</v>
      </c>
      <c r="FK65" s="11">
        <f t="shared" si="101"/>
        <v>7.443609022556322E-05</v>
      </c>
      <c r="FL65" s="11">
        <f t="shared" si="101"/>
        <v>7.443609022556322E-05</v>
      </c>
      <c r="FM65" s="11">
        <f t="shared" si="101"/>
        <v>7.443609022556322E-05</v>
      </c>
      <c r="FN65" s="11">
        <f t="shared" si="101"/>
        <v>7.443609022556322E-05</v>
      </c>
      <c r="FO65" s="11">
        <f t="shared" si="101"/>
        <v>7.443609022556322E-05</v>
      </c>
      <c r="FP65" s="11">
        <f t="shared" si="101"/>
        <v>7.443609022556322E-05</v>
      </c>
      <c r="FQ65" s="11">
        <f t="shared" si="101"/>
        <v>7.443609022556322E-05</v>
      </c>
      <c r="FR65" s="11">
        <f t="shared" si="101"/>
        <v>7.443609022556322E-05</v>
      </c>
      <c r="FS65" s="11">
        <f t="shared" si="101"/>
        <v>7.443609022556322E-05</v>
      </c>
      <c r="FT65" s="11">
        <f t="shared" si="101"/>
        <v>7.443609022556322E-05</v>
      </c>
      <c r="FU65" s="11">
        <f t="shared" si="101"/>
        <v>7.443609022556322E-05</v>
      </c>
      <c r="FV65" s="11">
        <f t="shared" si="101"/>
        <v>7.443609022556322E-05</v>
      </c>
      <c r="FW65" s="11">
        <f t="shared" si="101"/>
        <v>7.443609022556322E-05</v>
      </c>
      <c r="FX65" s="11">
        <f t="shared" si="101"/>
        <v>7.443609022556322E-05</v>
      </c>
      <c r="FY65" s="11">
        <f t="shared" si="101"/>
        <v>7.443609022556322E-05</v>
      </c>
      <c r="FZ65" s="11">
        <f t="shared" si="101"/>
        <v>7.443609022556322E-05</v>
      </c>
      <c r="GA65" s="11">
        <f t="shared" si="101"/>
        <v>7.443609022556322E-05</v>
      </c>
      <c r="GB65" s="11">
        <f t="shared" si="101"/>
        <v>7.443609022556322E-05</v>
      </c>
      <c r="GC65" s="11">
        <f t="shared" si="101"/>
        <v>7.443609022556322E-05</v>
      </c>
      <c r="GD65" s="11">
        <f t="shared" si="101"/>
        <v>7.443609022556322E-05</v>
      </c>
      <c r="GE65" s="11">
        <f t="shared" si="101"/>
        <v>7.443609022556322E-05</v>
      </c>
      <c r="GF65" s="11">
        <f t="shared" si="101"/>
        <v>7.443609022556322E-05</v>
      </c>
      <c r="GG65" s="11">
        <f t="shared" si="101"/>
        <v>7.443609022556322E-05</v>
      </c>
      <c r="GH65" s="11">
        <f t="shared" si="101"/>
        <v>7.443609022556322E-05</v>
      </c>
      <c r="GI65" s="11">
        <f t="shared" si="101"/>
        <v>7.443609022556322E-05</v>
      </c>
      <c r="GJ65" s="11">
        <f t="shared" si="101"/>
        <v>7.443609022556322E-05</v>
      </c>
      <c r="GK65" s="11">
        <f t="shared" si="101"/>
        <v>7.443609022556322E-05</v>
      </c>
      <c r="GL65" s="11">
        <f t="shared" si="101"/>
        <v>7.443609022556322E-05</v>
      </c>
      <c r="GM65" s="11">
        <f t="shared" si="101"/>
        <v>7.443609022556322E-05</v>
      </c>
      <c r="GN65" s="11">
        <f t="shared" si="101"/>
        <v>7.443609022556322E-05</v>
      </c>
      <c r="GO65" s="11">
        <f t="shared" si="101"/>
        <v>7.443609022556322E-05</v>
      </c>
      <c r="GP65" s="11">
        <f t="shared" si="101"/>
        <v>7.443609022556322E-05</v>
      </c>
      <c r="GQ65" s="11">
        <f t="shared" si="101"/>
        <v>7.443609022556322E-05</v>
      </c>
      <c r="GR65" s="11">
        <f t="shared" si="101"/>
        <v>7.443609022556322E-05</v>
      </c>
      <c r="GS65" s="11">
        <f t="shared" si="101"/>
        <v>7.443609022556322E-05</v>
      </c>
      <c r="GT65" s="11">
        <f t="shared" si="101"/>
        <v>7.443609022556322E-05</v>
      </c>
      <c r="GU65" s="11">
        <f t="shared" si="101"/>
        <v>7.443609022556322E-05</v>
      </c>
      <c r="GV65" s="11">
        <f t="shared" si="101"/>
        <v>7.443609022556322E-05</v>
      </c>
      <c r="GW65" s="11">
        <f t="shared" si="101"/>
        <v>7.443609022556322E-05</v>
      </c>
      <c r="GX65" s="11">
        <f t="shared" si="101"/>
        <v>7.443609022556322E-05</v>
      </c>
      <c r="GY65" s="11">
        <f t="shared" si="101"/>
        <v>7.443609022556322E-05</v>
      </c>
      <c r="GZ65" s="11">
        <f t="shared" si="101"/>
        <v>7.443609022556322E-05</v>
      </c>
      <c r="HA65" s="11">
        <f t="shared" si="101"/>
        <v>7.443609022556322E-05</v>
      </c>
      <c r="HB65" s="11">
        <f t="shared" si="101"/>
        <v>7.443609022556322E-05</v>
      </c>
      <c r="HC65" s="11">
        <f t="shared" si="101"/>
        <v>7.443609022556322E-05</v>
      </c>
      <c r="HD65" s="11">
        <f t="shared" si="101"/>
        <v>7.443609022556322E-05</v>
      </c>
      <c r="HE65" s="11">
        <f t="shared" si="101"/>
        <v>7.443609022556322E-05</v>
      </c>
      <c r="HF65" s="11">
        <f t="shared" si="101"/>
        <v>7.443609022556322E-05</v>
      </c>
      <c r="HG65" s="11">
        <f t="shared" si="101"/>
        <v>7.443609022556322E-05</v>
      </c>
      <c r="HH65" s="11">
        <f t="shared" si="101"/>
        <v>7.443609022556322E-05</v>
      </c>
      <c r="HI65" s="11">
        <f>HH65</f>
        <v>7.443609022556322E-05</v>
      </c>
      <c r="HJ65" s="12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3"/>
      <c r="HY65" s="12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</row>
    <row r="66" spans="3:248" ht="12.75">
      <c r="C66" s="18"/>
      <c r="D66" s="18"/>
      <c r="G66" s="122" t="s">
        <v>49</v>
      </c>
      <c r="H66" s="64"/>
      <c r="I66" s="12"/>
      <c r="J66" s="12">
        <f>(L64*J62-J64*L62)/(J62-L62)</f>
        <v>0.01865957446808511</v>
      </c>
      <c r="K66" s="11"/>
      <c r="L66" s="12">
        <f>(P64*L62-L64*P62)/(L62-P62)</f>
        <v>0.01942886597938144</v>
      </c>
      <c r="M66" s="11">
        <f t="shared" si="91"/>
        <v>0.01942886597938144</v>
      </c>
      <c r="N66" s="11">
        <f t="shared" si="91"/>
        <v>0.01942886597938144</v>
      </c>
      <c r="O66" s="11">
        <f t="shared" si="91"/>
        <v>0.01942886597938144</v>
      </c>
      <c r="P66" s="12">
        <f>(T64*P62-P64*T62)/(P62-T62)</f>
        <v>0.018825773195876288</v>
      </c>
      <c r="Q66" s="11">
        <f t="shared" si="92"/>
        <v>0.018825773195876288</v>
      </c>
      <c r="R66" s="11">
        <f t="shared" si="92"/>
        <v>0.018825773195876288</v>
      </c>
      <c r="S66" s="11">
        <f t="shared" si="92"/>
        <v>0.018825773195876288</v>
      </c>
      <c r="T66" s="12">
        <f>(V64*T62-T64*V62)/(T62-V62)</f>
        <v>0.014474999999999993</v>
      </c>
      <c r="U66" s="11"/>
      <c r="V66" s="12">
        <f>(AN64*V62-V64*AN62)/(V62-AN62)</f>
        <v>0.016693617021276596</v>
      </c>
      <c r="W66" s="11">
        <f aca="true" t="shared" si="102" ref="W66:AM66">V66</f>
        <v>0.016693617021276596</v>
      </c>
      <c r="X66" s="11">
        <f t="shared" si="102"/>
        <v>0.016693617021276596</v>
      </c>
      <c r="Y66" s="11">
        <f t="shared" si="102"/>
        <v>0.016693617021276596</v>
      </c>
      <c r="Z66" s="11">
        <f t="shared" si="102"/>
        <v>0.016693617021276596</v>
      </c>
      <c r="AA66" s="11">
        <f t="shared" si="102"/>
        <v>0.016693617021276596</v>
      </c>
      <c r="AB66" s="11">
        <f t="shared" si="102"/>
        <v>0.016693617021276596</v>
      </c>
      <c r="AC66" s="11">
        <f t="shared" si="102"/>
        <v>0.016693617021276596</v>
      </c>
      <c r="AD66" s="11">
        <f t="shared" si="102"/>
        <v>0.016693617021276596</v>
      </c>
      <c r="AE66" s="11">
        <f t="shared" si="102"/>
        <v>0.016693617021276596</v>
      </c>
      <c r="AF66" s="11">
        <f t="shared" si="102"/>
        <v>0.016693617021276596</v>
      </c>
      <c r="AG66" s="11">
        <f t="shared" si="102"/>
        <v>0.016693617021276596</v>
      </c>
      <c r="AH66" s="11">
        <f t="shared" si="102"/>
        <v>0.016693617021276596</v>
      </c>
      <c r="AI66" s="11">
        <f t="shared" si="102"/>
        <v>0.016693617021276596</v>
      </c>
      <c r="AJ66" s="11">
        <f t="shared" si="102"/>
        <v>0.016693617021276596</v>
      </c>
      <c r="AK66" s="11">
        <f t="shared" si="102"/>
        <v>0.016693617021276596</v>
      </c>
      <c r="AL66" s="11">
        <f t="shared" si="102"/>
        <v>0.016693617021276596</v>
      </c>
      <c r="AM66" s="11">
        <f t="shared" si="102"/>
        <v>0.016693617021276596</v>
      </c>
      <c r="AN66" s="12">
        <f>(AR64*AN62-AN64*AR62)/(AN62-AR62)</f>
        <v>0.02352500000000002</v>
      </c>
      <c r="AO66" s="11">
        <f t="shared" si="94"/>
        <v>0.02352500000000002</v>
      </c>
      <c r="AP66" s="11">
        <f t="shared" si="94"/>
        <v>0.02352500000000002</v>
      </c>
      <c r="AQ66" s="11">
        <f t="shared" si="94"/>
        <v>0.02352500000000002</v>
      </c>
      <c r="AR66" s="12">
        <f>(BA64*AR62-AR64*BA62)/(AR62-BA62)</f>
        <v>0.031016666666666665</v>
      </c>
      <c r="AS66" s="11">
        <f aca="true" t="shared" si="103" ref="AS66:AZ66">AR66</f>
        <v>0.031016666666666665</v>
      </c>
      <c r="AT66" s="11">
        <f t="shared" si="103"/>
        <v>0.031016666666666665</v>
      </c>
      <c r="AU66" s="11">
        <f t="shared" si="103"/>
        <v>0.031016666666666665</v>
      </c>
      <c r="AV66" s="11">
        <f t="shared" si="103"/>
        <v>0.031016666666666665</v>
      </c>
      <c r="AW66" s="11">
        <f t="shared" si="103"/>
        <v>0.031016666666666665</v>
      </c>
      <c r="AX66" s="11">
        <f t="shared" si="103"/>
        <v>0.031016666666666665</v>
      </c>
      <c r="AY66" s="11">
        <f t="shared" si="103"/>
        <v>0.031016666666666665</v>
      </c>
      <c r="AZ66" s="11">
        <f t="shared" si="103"/>
        <v>0.031016666666666665</v>
      </c>
      <c r="BA66" s="12">
        <f>(BU64*BA62-BA64*BU62)/(BA62-BU62)</f>
        <v>0.029564980544747065</v>
      </c>
      <c r="BB66" s="11">
        <f>BA66</f>
        <v>0.029564980544747065</v>
      </c>
      <c r="BC66" s="11">
        <f aca="true" t="shared" si="104" ref="BC66:BT66">BB66</f>
        <v>0.029564980544747065</v>
      </c>
      <c r="BD66" s="11">
        <f t="shared" si="104"/>
        <v>0.029564980544747065</v>
      </c>
      <c r="BE66" s="11">
        <f t="shared" si="104"/>
        <v>0.029564980544747065</v>
      </c>
      <c r="BF66" s="11">
        <f t="shared" si="104"/>
        <v>0.029564980544747065</v>
      </c>
      <c r="BG66" s="11">
        <f t="shared" si="104"/>
        <v>0.029564980544747065</v>
      </c>
      <c r="BH66" s="11">
        <f t="shared" si="104"/>
        <v>0.029564980544747065</v>
      </c>
      <c r="BI66" s="11">
        <f t="shared" si="104"/>
        <v>0.029564980544747065</v>
      </c>
      <c r="BJ66" s="11">
        <f t="shared" si="104"/>
        <v>0.029564980544747065</v>
      </c>
      <c r="BK66" s="11">
        <f t="shared" si="104"/>
        <v>0.029564980544747065</v>
      </c>
      <c r="BL66" s="11">
        <f t="shared" si="104"/>
        <v>0.029564980544747065</v>
      </c>
      <c r="BM66" s="11">
        <f t="shared" si="104"/>
        <v>0.029564980544747065</v>
      </c>
      <c r="BN66" s="11">
        <f t="shared" si="104"/>
        <v>0.029564980544747065</v>
      </c>
      <c r="BO66" s="11">
        <f t="shared" si="104"/>
        <v>0.029564980544747065</v>
      </c>
      <c r="BP66" s="11">
        <f t="shared" si="104"/>
        <v>0.029564980544747065</v>
      </c>
      <c r="BQ66" s="11">
        <f t="shared" si="104"/>
        <v>0.029564980544747065</v>
      </c>
      <c r="BR66" s="11">
        <f t="shared" si="104"/>
        <v>0.029564980544747065</v>
      </c>
      <c r="BS66" s="11">
        <f t="shared" si="104"/>
        <v>0.029564980544747065</v>
      </c>
      <c r="BT66" s="11">
        <f t="shared" si="104"/>
        <v>0.029564980544747065</v>
      </c>
      <c r="BU66" s="12">
        <f>(CR64*BU62-BU64*CR62)/(BU62-CR62)</f>
        <v>0.031105098039215698</v>
      </c>
      <c r="BV66" s="11">
        <f aca="true" t="shared" si="105" ref="BV66:CQ66">BU66</f>
        <v>0.031105098039215698</v>
      </c>
      <c r="BW66" s="11">
        <f t="shared" si="105"/>
        <v>0.031105098039215698</v>
      </c>
      <c r="BX66" s="11">
        <f t="shared" si="105"/>
        <v>0.031105098039215698</v>
      </c>
      <c r="BY66" s="11">
        <f t="shared" si="105"/>
        <v>0.031105098039215698</v>
      </c>
      <c r="BZ66" s="11">
        <f t="shared" si="105"/>
        <v>0.031105098039215698</v>
      </c>
      <c r="CA66" s="11">
        <f t="shared" si="105"/>
        <v>0.031105098039215698</v>
      </c>
      <c r="CB66" s="11">
        <f t="shared" si="105"/>
        <v>0.031105098039215698</v>
      </c>
      <c r="CC66" s="11">
        <f t="shared" si="105"/>
        <v>0.031105098039215698</v>
      </c>
      <c r="CD66" s="11">
        <f t="shared" si="105"/>
        <v>0.031105098039215698</v>
      </c>
      <c r="CE66" s="11">
        <f t="shared" si="105"/>
        <v>0.031105098039215698</v>
      </c>
      <c r="CF66" s="11">
        <f t="shared" si="105"/>
        <v>0.031105098039215698</v>
      </c>
      <c r="CG66" s="11">
        <f t="shared" si="105"/>
        <v>0.031105098039215698</v>
      </c>
      <c r="CH66" s="11">
        <f t="shared" si="105"/>
        <v>0.031105098039215698</v>
      </c>
      <c r="CI66" s="11">
        <f t="shared" si="105"/>
        <v>0.031105098039215698</v>
      </c>
      <c r="CJ66" s="11">
        <f t="shared" si="105"/>
        <v>0.031105098039215698</v>
      </c>
      <c r="CK66" s="11">
        <f t="shared" si="105"/>
        <v>0.031105098039215698</v>
      </c>
      <c r="CL66" s="11">
        <f t="shared" si="105"/>
        <v>0.031105098039215698</v>
      </c>
      <c r="CM66" s="11">
        <f t="shared" si="105"/>
        <v>0.031105098039215698</v>
      </c>
      <c r="CN66" s="11">
        <f t="shared" si="105"/>
        <v>0.031105098039215698</v>
      </c>
      <c r="CO66" s="11">
        <f t="shared" si="105"/>
        <v>0.031105098039215698</v>
      </c>
      <c r="CP66" s="11">
        <f t="shared" si="105"/>
        <v>0.031105098039215698</v>
      </c>
      <c r="CQ66" s="11">
        <f t="shared" si="105"/>
        <v>0.031105098039215698</v>
      </c>
      <c r="CR66" s="12">
        <f>(DP64*CR62-CR64*DP62)/(CR62-DP62)</f>
        <v>0.03286181818181817</v>
      </c>
      <c r="CS66" s="11">
        <f aca="true" t="shared" si="106" ref="CS66:DO66">CR66</f>
        <v>0.03286181818181817</v>
      </c>
      <c r="CT66" s="11">
        <f t="shared" si="106"/>
        <v>0.03286181818181817</v>
      </c>
      <c r="CU66" s="11">
        <f t="shared" si="106"/>
        <v>0.03286181818181817</v>
      </c>
      <c r="CV66" s="11">
        <f t="shared" si="106"/>
        <v>0.03286181818181817</v>
      </c>
      <c r="CW66" s="11">
        <f t="shared" si="106"/>
        <v>0.03286181818181817</v>
      </c>
      <c r="CX66" s="11">
        <f t="shared" si="106"/>
        <v>0.03286181818181817</v>
      </c>
      <c r="CY66" s="11">
        <f t="shared" si="106"/>
        <v>0.03286181818181817</v>
      </c>
      <c r="CZ66" s="11">
        <f t="shared" si="106"/>
        <v>0.03286181818181817</v>
      </c>
      <c r="DA66" s="11">
        <f t="shared" si="106"/>
        <v>0.03286181818181817</v>
      </c>
      <c r="DB66" s="11">
        <f t="shared" si="106"/>
        <v>0.03286181818181817</v>
      </c>
      <c r="DC66" s="11">
        <f t="shared" si="106"/>
        <v>0.03286181818181817</v>
      </c>
      <c r="DD66" s="11">
        <f t="shared" si="106"/>
        <v>0.03286181818181817</v>
      </c>
      <c r="DE66" s="11">
        <f t="shared" si="106"/>
        <v>0.03286181818181817</v>
      </c>
      <c r="DF66" s="11">
        <f t="shared" si="106"/>
        <v>0.03286181818181817</v>
      </c>
      <c r="DG66" s="11">
        <f t="shared" si="106"/>
        <v>0.03286181818181817</v>
      </c>
      <c r="DH66" s="11">
        <f t="shared" si="106"/>
        <v>0.03286181818181817</v>
      </c>
      <c r="DI66" s="11">
        <f t="shared" si="106"/>
        <v>0.03286181818181817</v>
      </c>
      <c r="DJ66" s="11">
        <f t="shared" si="106"/>
        <v>0.03286181818181817</v>
      </c>
      <c r="DK66" s="11">
        <f t="shared" si="106"/>
        <v>0.03286181818181817</v>
      </c>
      <c r="DL66" s="11">
        <f t="shared" si="106"/>
        <v>0.03286181818181817</v>
      </c>
      <c r="DM66" s="11">
        <f t="shared" si="106"/>
        <v>0.03286181818181817</v>
      </c>
      <c r="DN66" s="11">
        <f t="shared" si="106"/>
        <v>0.03286181818181817</v>
      </c>
      <c r="DO66" s="11">
        <f t="shared" si="106"/>
        <v>0.03286181818181817</v>
      </c>
      <c r="DP66" s="12">
        <f>(EH64*DP62-DP64*EH62)/(DP62-EH62)</f>
        <v>0.03733673469387752</v>
      </c>
      <c r="DQ66" s="11">
        <f aca="true" t="shared" si="107" ref="DQ66:EG66">DP66</f>
        <v>0.03733673469387752</v>
      </c>
      <c r="DR66" s="11">
        <f t="shared" si="107"/>
        <v>0.03733673469387752</v>
      </c>
      <c r="DS66" s="11">
        <f t="shared" si="107"/>
        <v>0.03733673469387752</v>
      </c>
      <c r="DT66" s="11">
        <f t="shared" si="107"/>
        <v>0.03733673469387752</v>
      </c>
      <c r="DU66" s="11">
        <f t="shared" si="107"/>
        <v>0.03733673469387752</v>
      </c>
      <c r="DV66" s="11">
        <f t="shared" si="107"/>
        <v>0.03733673469387752</v>
      </c>
      <c r="DW66" s="11">
        <f t="shared" si="107"/>
        <v>0.03733673469387752</v>
      </c>
      <c r="DX66" s="11">
        <f t="shared" si="107"/>
        <v>0.03733673469387752</v>
      </c>
      <c r="DY66" s="11">
        <f t="shared" si="107"/>
        <v>0.03733673469387752</v>
      </c>
      <c r="DZ66" s="11">
        <f t="shared" si="107"/>
        <v>0.03733673469387752</v>
      </c>
      <c r="EA66" s="11">
        <f t="shared" si="107"/>
        <v>0.03733673469387752</v>
      </c>
      <c r="EB66" s="11">
        <f t="shared" si="107"/>
        <v>0.03733673469387752</v>
      </c>
      <c r="EC66" s="11">
        <f t="shared" si="107"/>
        <v>0.03733673469387752</v>
      </c>
      <c r="ED66" s="11">
        <f t="shared" si="107"/>
        <v>0.03733673469387752</v>
      </c>
      <c r="EE66" s="11">
        <f t="shared" si="107"/>
        <v>0.03733673469387752</v>
      </c>
      <c r="EF66" s="11">
        <f t="shared" si="107"/>
        <v>0.03733673469387752</v>
      </c>
      <c r="EG66" s="11">
        <f t="shared" si="107"/>
        <v>0.03733673469387752</v>
      </c>
      <c r="EH66" s="12">
        <f>(EV64*EH62-EH64*EV62)/(EH62-EV62)</f>
        <v>0.039500000000000014</v>
      </c>
      <c r="EI66" s="11">
        <f aca="true" t="shared" si="108" ref="EI66:EU66">EH66</f>
        <v>0.039500000000000014</v>
      </c>
      <c r="EJ66" s="11">
        <f t="shared" si="108"/>
        <v>0.039500000000000014</v>
      </c>
      <c r="EK66" s="11">
        <f t="shared" si="108"/>
        <v>0.039500000000000014</v>
      </c>
      <c r="EL66" s="11">
        <f t="shared" si="108"/>
        <v>0.039500000000000014</v>
      </c>
      <c r="EM66" s="11">
        <f t="shared" si="108"/>
        <v>0.039500000000000014</v>
      </c>
      <c r="EN66" s="11">
        <f t="shared" si="108"/>
        <v>0.039500000000000014</v>
      </c>
      <c r="EO66" s="11">
        <f t="shared" si="108"/>
        <v>0.039500000000000014</v>
      </c>
      <c r="EP66" s="11">
        <f t="shared" si="108"/>
        <v>0.039500000000000014</v>
      </c>
      <c r="EQ66" s="11">
        <f t="shared" si="108"/>
        <v>0.039500000000000014</v>
      </c>
      <c r="ER66" s="11">
        <f t="shared" si="108"/>
        <v>0.039500000000000014</v>
      </c>
      <c r="ES66" s="11">
        <f t="shared" si="108"/>
        <v>0.039500000000000014</v>
      </c>
      <c r="ET66" s="11">
        <f t="shared" si="108"/>
        <v>0.039500000000000014</v>
      </c>
      <c r="EU66" s="11">
        <f t="shared" si="108"/>
        <v>0.039500000000000014</v>
      </c>
      <c r="EV66" s="12">
        <f>(HJ64*EV62-EV64*HJ62)/(EV62-HJ62)</f>
        <v>0.03878169172932333</v>
      </c>
      <c r="EW66" s="11">
        <f aca="true" t="shared" si="109" ref="EW66:HH66">EV66</f>
        <v>0.03878169172932333</v>
      </c>
      <c r="EX66" s="11">
        <f t="shared" si="109"/>
        <v>0.03878169172932333</v>
      </c>
      <c r="EY66" s="11">
        <f t="shared" si="109"/>
        <v>0.03878169172932333</v>
      </c>
      <c r="EZ66" s="11">
        <f t="shared" si="109"/>
        <v>0.03878169172932333</v>
      </c>
      <c r="FA66" s="11">
        <f t="shared" si="109"/>
        <v>0.03878169172932333</v>
      </c>
      <c r="FB66" s="11">
        <f t="shared" si="109"/>
        <v>0.03878169172932333</v>
      </c>
      <c r="FC66" s="11">
        <f t="shared" si="109"/>
        <v>0.03878169172932333</v>
      </c>
      <c r="FD66" s="11">
        <f t="shared" si="109"/>
        <v>0.03878169172932333</v>
      </c>
      <c r="FE66" s="11">
        <f t="shared" si="109"/>
        <v>0.03878169172932333</v>
      </c>
      <c r="FF66" s="11">
        <f t="shared" si="109"/>
        <v>0.03878169172932333</v>
      </c>
      <c r="FG66" s="11">
        <f t="shared" si="109"/>
        <v>0.03878169172932333</v>
      </c>
      <c r="FH66" s="11">
        <f t="shared" si="109"/>
        <v>0.03878169172932333</v>
      </c>
      <c r="FI66" s="11">
        <f t="shared" si="109"/>
        <v>0.03878169172932333</v>
      </c>
      <c r="FJ66" s="11">
        <f t="shared" si="109"/>
        <v>0.03878169172932333</v>
      </c>
      <c r="FK66" s="11">
        <f t="shared" si="109"/>
        <v>0.03878169172932333</v>
      </c>
      <c r="FL66" s="11">
        <f t="shared" si="109"/>
        <v>0.03878169172932333</v>
      </c>
      <c r="FM66" s="11">
        <f t="shared" si="109"/>
        <v>0.03878169172932333</v>
      </c>
      <c r="FN66" s="11">
        <f t="shared" si="109"/>
        <v>0.03878169172932333</v>
      </c>
      <c r="FO66" s="11">
        <f t="shared" si="109"/>
        <v>0.03878169172932333</v>
      </c>
      <c r="FP66" s="11">
        <f t="shared" si="109"/>
        <v>0.03878169172932333</v>
      </c>
      <c r="FQ66" s="11">
        <f t="shared" si="109"/>
        <v>0.03878169172932333</v>
      </c>
      <c r="FR66" s="11">
        <f t="shared" si="109"/>
        <v>0.03878169172932333</v>
      </c>
      <c r="FS66" s="11">
        <f t="shared" si="109"/>
        <v>0.03878169172932333</v>
      </c>
      <c r="FT66" s="11">
        <f t="shared" si="109"/>
        <v>0.03878169172932333</v>
      </c>
      <c r="FU66" s="11">
        <f t="shared" si="109"/>
        <v>0.03878169172932333</v>
      </c>
      <c r="FV66" s="11">
        <f t="shared" si="109"/>
        <v>0.03878169172932333</v>
      </c>
      <c r="FW66" s="11">
        <f t="shared" si="109"/>
        <v>0.03878169172932333</v>
      </c>
      <c r="FX66" s="11">
        <f t="shared" si="109"/>
        <v>0.03878169172932333</v>
      </c>
      <c r="FY66" s="11">
        <f t="shared" si="109"/>
        <v>0.03878169172932333</v>
      </c>
      <c r="FZ66" s="11">
        <f t="shared" si="109"/>
        <v>0.03878169172932333</v>
      </c>
      <c r="GA66" s="11">
        <f t="shared" si="109"/>
        <v>0.03878169172932333</v>
      </c>
      <c r="GB66" s="11">
        <f t="shared" si="109"/>
        <v>0.03878169172932333</v>
      </c>
      <c r="GC66" s="11">
        <f t="shared" si="109"/>
        <v>0.03878169172932333</v>
      </c>
      <c r="GD66" s="11">
        <f t="shared" si="109"/>
        <v>0.03878169172932333</v>
      </c>
      <c r="GE66" s="11">
        <f t="shared" si="109"/>
        <v>0.03878169172932333</v>
      </c>
      <c r="GF66" s="11">
        <f t="shared" si="109"/>
        <v>0.03878169172932333</v>
      </c>
      <c r="GG66" s="11">
        <f t="shared" si="109"/>
        <v>0.03878169172932333</v>
      </c>
      <c r="GH66" s="11">
        <f t="shared" si="109"/>
        <v>0.03878169172932333</v>
      </c>
      <c r="GI66" s="11">
        <f t="shared" si="109"/>
        <v>0.03878169172932333</v>
      </c>
      <c r="GJ66" s="11">
        <f t="shared" si="109"/>
        <v>0.03878169172932333</v>
      </c>
      <c r="GK66" s="11">
        <f t="shared" si="109"/>
        <v>0.03878169172932333</v>
      </c>
      <c r="GL66" s="11">
        <f t="shared" si="109"/>
        <v>0.03878169172932333</v>
      </c>
      <c r="GM66" s="11">
        <f t="shared" si="109"/>
        <v>0.03878169172932333</v>
      </c>
      <c r="GN66" s="11">
        <f t="shared" si="109"/>
        <v>0.03878169172932333</v>
      </c>
      <c r="GO66" s="11">
        <f t="shared" si="109"/>
        <v>0.03878169172932333</v>
      </c>
      <c r="GP66" s="11">
        <f t="shared" si="109"/>
        <v>0.03878169172932333</v>
      </c>
      <c r="GQ66" s="11">
        <f t="shared" si="109"/>
        <v>0.03878169172932333</v>
      </c>
      <c r="GR66" s="11">
        <f t="shared" si="109"/>
        <v>0.03878169172932333</v>
      </c>
      <c r="GS66" s="11">
        <f t="shared" si="109"/>
        <v>0.03878169172932333</v>
      </c>
      <c r="GT66" s="11">
        <f t="shared" si="109"/>
        <v>0.03878169172932333</v>
      </c>
      <c r="GU66" s="11">
        <f t="shared" si="109"/>
        <v>0.03878169172932333</v>
      </c>
      <c r="GV66" s="11">
        <f t="shared" si="109"/>
        <v>0.03878169172932333</v>
      </c>
      <c r="GW66" s="11">
        <f t="shared" si="109"/>
        <v>0.03878169172932333</v>
      </c>
      <c r="GX66" s="11">
        <f t="shared" si="109"/>
        <v>0.03878169172932333</v>
      </c>
      <c r="GY66" s="11">
        <f t="shared" si="109"/>
        <v>0.03878169172932333</v>
      </c>
      <c r="GZ66" s="11">
        <f t="shared" si="109"/>
        <v>0.03878169172932333</v>
      </c>
      <c r="HA66" s="11">
        <f t="shared" si="109"/>
        <v>0.03878169172932333</v>
      </c>
      <c r="HB66" s="11">
        <f t="shared" si="109"/>
        <v>0.03878169172932333</v>
      </c>
      <c r="HC66" s="11">
        <f t="shared" si="109"/>
        <v>0.03878169172932333</v>
      </c>
      <c r="HD66" s="11">
        <f t="shared" si="109"/>
        <v>0.03878169172932333</v>
      </c>
      <c r="HE66" s="11">
        <f t="shared" si="109"/>
        <v>0.03878169172932333</v>
      </c>
      <c r="HF66" s="11">
        <f t="shared" si="109"/>
        <v>0.03878169172932333</v>
      </c>
      <c r="HG66" s="11">
        <f t="shared" si="109"/>
        <v>0.03878169172932333</v>
      </c>
      <c r="HH66" s="11">
        <f t="shared" si="109"/>
        <v>0.03878169172932333</v>
      </c>
      <c r="HI66" s="11">
        <f>HH66</f>
        <v>0.03878169172932333</v>
      </c>
      <c r="HJ66" s="12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3"/>
      <c r="HY66" s="12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</row>
    <row r="67" spans="3:248" ht="12.75">
      <c r="C67" s="17"/>
      <c r="D67" s="17"/>
      <c r="G67" s="75" t="s">
        <v>51</v>
      </c>
      <c r="H67" s="64"/>
      <c r="I67" s="9">
        <f>EXP(-I64*I62)</f>
        <v>0.9966722160545234</v>
      </c>
      <c r="J67" s="9">
        <f>EXP(-J64*J63)</f>
        <v>0.9983347214509388</v>
      </c>
      <c r="K67" s="9">
        <f aca="true" t="shared" si="110" ref="K67:BV67">EXP(-K64*K63)</f>
        <v>0.9982975501054618</v>
      </c>
      <c r="L67" s="9">
        <f t="shared" si="110"/>
        <v>0.999022977597495</v>
      </c>
      <c r="M67" s="9">
        <f t="shared" si="110"/>
        <v>0.9972443707459993</v>
      </c>
      <c r="N67" s="9">
        <f t="shared" si="110"/>
        <v>0.9984572737017586</v>
      </c>
      <c r="O67" s="9">
        <f t="shared" si="110"/>
        <v>0.9994636232828937</v>
      </c>
      <c r="P67" s="9">
        <f t="shared" si="110"/>
        <v>0.9991004048785274</v>
      </c>
      <c r="Q67" s="9">
        <f t="shared" si="110"/>
        <v>1</v>
      </c>
      <c r="R67" s="9">
        <f t="shared" si="110"/>
        <v>0.9959049540534287</v>
      </c>
      <c r="S67" s="9">
        <f t="shared" si="110"/>
        <v>0.9999377954628467</v>
      </c>
      <c r="T67" s="9">
        <f t="shared" si="110"/>
        <v>0.9981059626235563</v>
      </c>
      <c r="U67" s="9">
        <f t="shared" si="110"/>
        <v>0.9998098097551248</v>
      </c>
      <c r="V67" s="9">
        <f t="shared" si="110"/>
        <v>0.9964508963431605</v>
      </c>
      <c r="W67" s="9">
        <f t="shared" si="110"/>
        <v>0.9997982886679798</v>
      </c>
      <c r="X67" s="9">
        <f t="shared" si="110"/>
        <v>0.9979366470119364</v>
      </c>
      <c r="Y67" s="9">
        <f t="shared" si="110"/>
        <v>0.9978885797081699</v>
      </c>
      <c r="Z67" s="9">
        <f t="shared" si="110"/>
        <v>0.997840514719646</v>
      </c>
      <c r="AA67" s="9">
        <f t="shared" si="110"/>
        <v>0.9987602703482232</v>
      </c>
      <c r="AB67" s="9">
        <f t="shared" si="110"/>
        <v>0.9964584466401311</v>
      </c>
      <c r="AC67" s="9">
        <f t="shared" si="110"/>
        <v>0.9980031822716661</v>
      </c>
      <c r="AD67" s="9">
        <f t="shared" si="110"/>
        <v>0.9993040100439443</v>
      </c>
      <c r="AE67" s="9">
        <f t="shared" si="110"/>
        <v>0.9988282579484344</v>
      </c>
      <c r="AF67" s="9">
        <f t="shared" si="110"/>
        <v>1</v>
      </c>
      <c r="AG67" s="9">
        <f t="shared" si="110"/>
        <v>0.9946226894425277</v>
      </c>
      <c r="AH67" s="9">
        <f t="shared" si="110"/>
        <v>0.999918255573987</v>
      </c>
      <c r="AI67" s="9">
        <f t="shared" si="110"/>
        <v>0.9975025230311069</v>
      </c>
      <c r="AJ67" s="9">
        <f t="shared" si="110"/>
        <v>0.9997494896177975</v>
      </c>
      <c r="AK67" s="9">
        <f t="shared" si="110"/>
        <v>0.9954338815027057</v>
      </c>
      <c r="AL67" s="9">
        <f t="shared" si="110"/>
        <v>0.999740500578874</v>
      </c>
      <c r="AM67" s="9">
        <f t="shared" si="110"/>
        <v>0.9973599921482342</v>
      </c>
      <c r="AN67" s="9">
        <f t="shared" si="110"/>
        <v>0.9973119526200227</v>
      </c>
      <c r="AO67" s="9">
        <f t="shared" si="110"/>
        <v>0.997284942453737</v>
      </c>
      <c r="AP67" s="9">
        <f t="shared" si="110"/>
        <v>0.9984518778201061</v>
      </c>
      <c r="AQ67" s="9">
        <f t="shared" si="110"/>
        <v>0.9956595535653924</v>
      </c>
      <c r="AR67" s="9">
        <f t="shared" si="110"/>
        <v>0.9975762753086765</v>
      </c>
      <c r="AS67" s="9">
        <f t="shared" si="110"/>
        <v>0.9991597282262116</v>
      </c>
      <c r="AT67" s="9">
        <f t="shared" si="110"/>
        <v>0.9985982056550695</v>
      </c>
      <c r="AU67" s="9">
        <f t="shared" si="110"/>
        <v>1</v>
      </c>
      <c r="AV67" s="9">
        <f t="shared" si="110"/>
        <v>0.9938133830785152</v>
      </c>
      <c r="AW67" s="9">
        <f t="shared" si="110"/>
        <v>0.9999059689273713</v>
      </c>
      <c r="AX67" s="9">
        <f t="shared" si="110"/>
        <v>0.9971759857920246</v>
      </c>
      <c r="AY67" s="9">
        <f t="shared" si="110"/>
        <v>0.9997171696336808</v>
      </c>
      <c r="AZ67" s="9">
        <f t="shared" si="110"/>
        <v>0.9949935234642084</v>
      </c>
      <c r="BA67" s="9">
        <f t="shared" si="110"/>
        <v>0.9997158737048564</v>
      </c>
      <c r="BB67" s="9">
        <f t="shared" si="110"/>
        <v>0.997152182074166</v>
      </c>
      <c r="BC67" s="9">
        <f t="shared" si="110"/>
        <v>0.9971419972060326</v>
      </c>
      <c r="BD67" s="9">
        <f t="shared" si="110"/>
        <v>0.9970936746749376</v>
      </c>
      <c r="BE67" s="9">
        <f t="shared" si="110"/>
        <v>0.9983484628408462</v>
      </c>
      <c r="BF67" s="9">
        <f t="shared" si="110"/>
        <v>0.9954133451826831</v>
      </c>
      <c r="BG67" s="9">
        <f t="shared" si="110"/>
        <v>0.997451727182997</v>
      </c>
      <c r="BH67" s="9">
        <f t="shared" si="110"/>
        <v>0.9991161652347902</v>
      </c>
      <c r="BI67" s="9">
        <f t="shared" si="110"/>
        <v>0.9985245876436374</v>
      </c>
      <c r="BJ67" s="9">
        <f t="shared" si="110"/>
        <v>1</v>
      </c>
      <c r="BK67" s="9">
        <f t="shared" si="110"/>
        <v>0.9934707369134574</v>
      </c>
      <c r="BL67" s="9">
        <f t="shared" si="110"/>
        <v>0.999900739909729</v>
      </c>
      <c r="BM67" s="9">
        <f t="shared" si="110"/>
        <v>0.9970153422542861</v>
      </c>
      <c r="BN67" s="9">
        <f t="shared" si="110"/>
        <v>0.9997010209291097</v>
      </c>
      <c r="BO67" s="9">
        <f t="shared" si="110"/>
        <v>0.9946964966798946</v>
      </c>
      <c r="BP67" s="9">
        <f t="shared" si="110"/>
        <v>0.9996989364483032</v>
      </c>
      <c r="BQ67" s="9">
        <f t="shared" si="110"/>
        <v>0.9969823034103197</v>
      </c>
      <c r="BR67" s="9">
        <f t="shared" si="110"/>
        <v>0.9969711669680651</v>
      </c>
      <c r="BS67" s="9">
        <f t="shared" si="110"/>
        <v>0.9969600306502061</v>
      </c>
      <c r="BT67" s="9">
        <f t="shared" si="110"/>
        <v>0.9982726337205133</v>
      </c>
      <c r="BU67" s="9">
        <f t="shared" si="110"/>
        <v>0.9952850393789383</v>
      </c>
      <c r="BV67" s="9">
        <f t="shared" si="110"/>
        <v>0.9973830945704721</v>
      </c>
      <c r="BW67" s="9">
        <f aca="true" t="shared" si="111" ref="BW67:EH67">EXP(-BW64*BW63)</f>
        <v>0.9990926667779066</v>
      </c>
      <c r="BX67" s="9">
        <f t="shared" si="111"/>
        <v>0.9984862775542486</v>
      </c>
      <c r="BY67" s="9">
        <f t="shared" si="111"/>
        <v>1</v>
      </c>
      <c r="BZ67" s="9">
        <f t="shared" si="111"/>
        <v>0.9933190319493013</v>
      </c>
      <c r="CA67" s="9">
        <f t="shared" si="111"/>
        <v>0.9998984299951835</v>
      </c>
      <c r="CB67" s="9">
        <f t="shared" si="111"/>
        <v>0.9969495640239039</v>
      </c>
      <c r="CC67" s="9">
        <f t="shared" si="111"/>
        <v>0.9996944584520348</v>
      </c>
      <c r="CD67" s="9">
        <f t="shared" si="111"/>
        <v>0.9945914742343067</v>
      </c>
      <c r="CE67" s="9">
        <f t="shared" si="111"/>
        <v>0.9996929948481474</v>
      </c>
      <c r="CF67" s="9">
        <f t="shared" si="111"/>
        <v>0.9969263672973837</v>
      </c>
      <c r="CG67" s="9">
        <f t="shared" si="111"/>
        <v>0.9969185482977148</v>
      </c>
      <c r="CH67" s="9">
        <f t="shared" si="111"/>
        <v>0.9969107293593709</v>
      </c>
      <c r="CI67" s="9">
        <f t="shared" si="111"/>
        <v>0.9982457257262503</v>
      </c>
      <c r="CJ67" s="9">
        <f t="shared" si="111"/>
        <v>0.9951382944432204</v>
      </c>
      <c r="CK67" s="9">
        <f t="shared" si="111"/>
        <v>0.9973017427183296</v>
      </c>
      <c r="CL67" s="9">
        <f t="shared" si="111"/>
        <v>0.9990644575008599</v>
      </c>
      <c r="CM67" s="9">
        <f t="shared" si="111"/>
        <v>0.9984392910702897</v>
      </c>
      <c r="CN67" s="9">
        <f t="shared" si="111"/>
        <v>1</v>
      </c>
      <c r="CO67" s="9">
        <f t="shared" si="111"/>
        <v>0.9931133777711474</v>
      </c>
      <c r="CP67" s="9">
        <f t="shared" si="111"/>
        <v>0.9998952930638533</v>
      </c>
      <c r="CQ67" s="9">
        <f t="shared" si="111"/>
        <v>0.9968557378921181</v>
      </c>
      <c r="CR67" s="9">
        <f t="shared" si="111"/>
        <v>0.999685049607291</v>
      </c>
      <c r="CS67" s="9">
        <f t="shared" si="111"/>
        <v>0.9944325002785227</v>
      </c>
      <c r="CT67" s="9">
        <f t="shared" si="111"/>
        <v>0.9996839700581786</v>
      </c>
      <c r="CU67" s="9">
        <f t="shared" si="111"/>
        <v>0.9968384243173085</v>
      </c>
      <c r="CV67" s="9">
        <f t="shared" si="111"/>
        <v>0.9968326575001298</v>
      </c>
      <c r="CW67" s="9">
        <f t="shared" si="111"/>
        <v>0.9968268907163127</v>
      </c>
      <c r="CX67" s="9">
        <f t="shared" si="111"/>
        <v>0.9981988123350851</v>
      </c>
      <c r="CY67" s="9">
        <f t="shared" si="111"/>
        <v>0.9950140279047712</v>
      </c>
      <c r="CZ67" s="9">
        <f t="shared" si="111"/>
        <v>0.9972343896762818</v>
      </c>
      <c r="DA67" s="9">
        <f t="shared" si="111"/>
        <v>0.9990412863061938</v>
      </c>
      <c r="DB67" s="9">
        <f t="shared" si="111"/>
        <v>0.9984012105571901</v>
      </c>
      <c r="DC67" s="9">
        <f t="shared" si="111"/>
        <v>1</v>
      </c>
      <c r="DD67" s="9">
        <f t="shared" si="111"/>
        <v>0.9929566186709454</v>
      </c>
      <c r="DE67" s="9">
        <f t="shared" si="111"/>
        <v>0.9998929038068322</v>
      </c>
      <c r="DF67" s="9">
        <f t="shared" si="111"/>
        <v>0.9967863319459344</v>
      </c>
      <c r="DG67" s="9">
        <f t="shared" si="111"/>
        <v>0.9996781096690524</v>
      </c>
      <c r="DH67" s="9">
        <f t="shared" si="111"/>
        <v>0.9943105459530306</v>
      </c>
      <c r="DI67" s="9">
        <f t="shared" si="111"/>
        <v>0.999677030127434</v>
      </c>
      <c r="DJ67" s="9">
        <f t="shared" si="111"/>
        <v>0.9967692247129898</v>
      </c>
      <c r="DK67" s="9">
        <f t="shared" si="111"/>
        <v>0.9967634582961383</v>
      </c>
      <c r="DL67" s="9">
        <f t="shared" si="111"/>
        <v>0.9967576919126458</v>
      </c>
      <c r="DM67" s="9">
        <f t="shared" si="111"/>
        <v>0.9981595451211173</v>
      </c>
      <c r="DN67" s="9">
        <f t="shared" si="111"/>
        <v>0.9949058157348684</v>
      </c>
      <c r="DO67" s="9">
        <f t="shared" si="111"/>
        <v>0.9971743925856599</v>
      </c>
      <c r="DP67" s="9">
        <f t="shared" si="111"/>
        <v>0.9990204800431731</v>
      </c>
      <c r="DQ67" s="9">
        <f t="shared" si="111"/>
        <v>0.9983675753535234</v>
      </c>
      <c r="DR67" s="9">
        <f t="shared" si="111"/>
        <v>1</v>
      </c>
      <c r="DS67" s="9">
        <f t="shared" si="111"/>
        <v>0.992829066019762</v>
      </c>
      <c r="DT67" s="9">
        <f t="shared" si="111"/>
        <v>0.9998909621053051</v>
      </c>
      <c r="DU67" s="9">
        <f t="shared" si="111"/>
        <v>0.9967323346044457</v>
      </c>
      <c r="DV67" s="9">
        <f t="shared" si="111"/>
        <v>0.9996727349687825</v>
      </c>
      <c r="DW67" s="9">
        <f t="shared" si="111"/>
        <v>0.9942287813271</v>
      </c>
      <c r="DX67" s="9">
        <f t="shared" si="111"/>
        <v>0.9996724176124091</v>
      </c>
      <c r="DY67" s="9">
        <f t="shared" si="111"/>
        <v>0.9967273057521784</v>
      </c>
      <c r="DZ67" s="9">
        <f t="shared" si="111"/>
        <v>0.9967256106391541</v>
      </c>
      <c r="EA67" s="9">
        <f t="shared" si="111"/>
        <v>0.9967239155290128</v>
      </c>
      <c r="EB67" s="9">
        <f t="shared" si="111"/>
        <v>0.9981416872330913</v>
      </c>
      <c r="EC67" s="9">
        <f t="shared" si="111"/>
        <v>0.9948665791697332</v>
      </c>
      <c r="ED67" s="9">
        <f t="shared" si="111"/>
        <v>0.9971556967081332</v>
      </c>
      <c r="EE67" s="9">
        <f t="shared" si="111"/>
        <v>0.9990143636099782</v>
      </c>
      <c r="EF67" s="9">
        <f t="shared" si="111"/>
        <v>0.9983573879812616</v>
      </c>
      <c r="EG67" s="9">
        <f t="shared" si="111"/>
        <v>1</v>
      </c>
      <c r="EH67" s="9">
        <f t="shared" si="111"/>
        <v>0.9927844910215501</v>
      </c>
      <c r="EI67" s="9">
        <f aca="true" t="shared" si="112" ref="EI67:GT67">EXP(-EI64*EI63)</f>
        <v>0.9998902837970407</v>
      </c>
      <c r="EJ67" s="9">
        <f t="shared" si="112"/>
        <v>0.9967137449287046</v>
      </c>
      <c r="EK67" s="9">
        <f t="shared" si="112"/>
        <v>0.9996708875027368</v>
      </c>
      <c r="EL67" s="9">
        <f t="shared" si="112"/>
        <v>0.9942015982213178</v>
      </c>
      <c r="EM67" s="9">
        <f t="shared" si="112"/>
        <v>0.9996708875027368</v>
      </c>
      <c r="EN67" s="9">
        <f t="shared" si="112"/>
        <v>0.9967137449287046</v>
      </c>
      <c r="EO67" s="9">
        <f t="shared" si="112"/>
        <v>0.9967137449287046</v>
      </c>
      <c r="EP67" s="9">
        <f t="shared" si="112"/>
        <v>0.9967137449287046</v>
      </c>
      <c r="EQ67" s="9">
        <f t="shared" si="112"/>
        <v>0.9981364607716892</v>
      </c>
      <c r="ER67" s="9">
        <f t="shared" si="112"/>
        <v>0.9948563297656332</v>
      </c>
      <c r="ES67" s="9">
        <f t="shared" si="112"/>
        <v>0.9971512875260252</v>
      </c>
      <c r="ET67" s="9">
        <f t="shared" si="112"/>
        <v>0.9990129874176703</v>
      </c>
      <c r="EU67" s="9">
        <f t="shared" si="112"/>
        <v>0.9983555203076229</v>
      </c>
      <c r="EV67" s="9">
        <f t="shared" si="112"/>
        <v>1</v>
      </c>
      <c r="EW67" s="9">
        <f t="shared" si="112"/>
        <v>0.9927820071972933</v>
      </c>
      <c r="EX67" s="9">
        <f t="shared" si="112"/>
        <v>0.9998902453196427</v>
      </c>
      <c r="EY67" s="9">
        <f t="shared" si="112"/>
        <v>0.9967120790567165</v>
      </c>
      <c r="EZ67" s="9">
        <f t="shared" si="112"/>
        <v>0.9996707152536953</v>
      </c>
      <c r="FA67" s="9">
        <f t="shared" si="112"/>
        <v>0.9941969678129089</v>
      </c>
      <c r="FB67" s="9">
        <f t="shared" si="112"/>
        <v>0.9996706187942448</v>
      </c>
      <c r="FC67" s="9">
        <f t="shared" si="112"/>
        <v>0.9967105505786822</v>
      </c>
      <c r="FD67" s="9">
        <f t="shared" si="112"/>
        <v>0.9967100353618953</v>
      </c>
      <c r="FE67" s="9">
        <f t="shared" si="112"/>
        <v>0.9967095201453747</v>
      </c>
      <c r="FF67" s="9">
        <f t="shared" si="112"/>
        <v>0.9981338976301766</v>
      </c>
      <c r="FG67" s="9">
        <f t="shared" si="112"/>
        <v>0.9948480045277035</v>
      </c>
      <c r="FH67" s="9">
        <f t="shared" si="112"/>
        <v>0.9971462842882574</v>
      </c>
      <c r="FI67" s="9">
        <f t="shared" si="112"/>
        <v>0.9990112058148005</v>
      </c>
      <c r="FJ67" s="9">
        <f t="shared" si="112"/>
        <v>0.998352423909025</v>
      </c>
      <c r="FK67" s="9">
        <f t="shared" si="112"/>
        <v>1</v>
      </c>
      <c r="FL67" s="9">
        <f t="shared" si="112"/>
        <v>0.9927684591743746</v>
      </c>
      <c r="FM67" s="9">
        <f t="shared" si="112"/>
        <v>0.9998900385754405</v>
      </c>
      <c r="FN67" s="9">
        <f t="shared" si="112"/>
        <v>0.9967058964633715</v>
      </c>
      <c r="FO67" s="9">
        <f t="shared" si="112"/>
        <v>0.9996700951573914</v>
      </c>
      <c r="FP67" s="9">
        <f t="shared" si="112"/>
        <v>0.9941860728193685</v>
      </c>
      <c r="FQ67" s="9">
        <f t="shared" si="112"/>
        <v>0.9996699986980006</v>
      </c>
      <c r="FR67" s="9">
        <f t="shared" si="112"/>
        <v>0.9967043679948181</v>
      </c>
      <c r="FS67" s="9">
        <f t="shared" si="112"/>
        <v>0.9967038527812272</v>
      </c>
      <c r="FT67" s="9">
        <f t="shared" si="112"/>
        <v>0.9967033375679026</v>
      </c>
      <c r="FU67" s="9">
        <f t="shared" si="112"/>
        <v>0.9981303891581689</v>
      </c>
      <c r="FV67" s="9">
        <f t="shared" si="112"/>
        <v>0.994838336596892</v>
      </c>
      <c r="FW67" s="9">
        <f t="shared" si="112"/>
        <v>0.9971409237042208</v>
      </c>
      <c r="FX67" s="9">
        <f t="shared" si="112"/>
        <v>0.9990093467543241</v>
      </c>
      <c r="FY67" s="9">
        <f t="shared" si="112"/>
        <v>0.998349327520031</v>
      </c>
      <c r="FZ67" s="9">
        <f t="shared" si="112"/>
        <v>1</v>
      </c>
      <c r="GA67" s="9">
        <f t="shared" si="112"/>
        <v>0.9927549113363391</v>
      </c>
      <c r="GB67" s="9">
        <f t="shared" si="112"/>
        <v>0.9998898318312809</v>
      </c>
      <c r="GC67" s="9">
        <f t="shared" si="112"/>
        <v>0.996699713908377</v>
      </c>
      <c r="GD67" s="9">
        <f t="shared" si="112"/>
        <v>0.9996694750614719</v>
      </c>
      <c r="GE67" s="9">
        <f t="shared" si="112"/>
        <v>0.9941751779452221</v>
      </c>
      <c r="GF67" s="9">
        <f t="shared" si="112"/>
        <v>0.9996693786021411</v>
      </c>
      <c r="GG67" s="9">
        <f t="shared" si="112"/>
        <v>0.9966981854493047</v>
      </c>
      <c r="GH67" s="9">
        <f t="shared" si="112"/>
        <v>0.9966976702389096</v>
      </c>
      <c r="GI67" s="9">
        <f t="shared" si="112"/>
        <v>0.9966971550287808</v>
      </c>
      <c r="GJ67" s="9">
        <f t="shared" si="112"/>
        <v>0.9981268806984934</v>
      </c>
      <c r="GK67" s="9">
        <f t="shared" si="112"/>
        <v>0.9948286687600334</v>
      </c>
      <c r="GL67" s="9">
        <f t="shared" si="112"/>
        <v>0.9971355631490025</v>
      </c>
      <c r="GM67" s="9">
        <f t="shared" si="112"/>
        <v>0.999007487697307</v>
      </c>
      <c r="GN67" s="9">
        <f t="shared" si="112"/>
        <v>0.9983462311406403</v>
      </c>
      <c r="GO67" s="9">
        <f t="shared" si="112"/>
        <v>1</v>
      </c>
      <c r="GP67" s="9">
        <f t="shared" si="112"/>
        <v>0.9927413636831846</v>
      </c>
      <c r="GQ67" s="9">
        <f t="shared" si="112"/>
        <v>0.9998896250871642</v>
      </c>
      <c r="GR67" s="9">
        <f t="shared" si="112"/>
        <v>0.9966935313917326</v>
      </c>
      <c r="GS67" s="9">
        <f t="shared" si="112"/>
        <v>0.9996688549659372</v>
      </c>
      <c r="GT67" s="9">
        <f t="shared" si="112"/>
        <v>0.9941642831904681</v>
      </c>
      <c r="GU67" s="9">
        <f aca="true" t="shared" si="113" ref="GU67:HL67">EXP(-GU64*GU63)</f>
        <v>0.9996687585066664</v>
      </c>
      <c r="GV67" s="9">
        <f t="shared" si="113"/>
        <v>0.9966920029421413</v>
      </c>
      <c r="GW67" s="9">
        <f t="shared" si="113"/>
        <v>0.9966914877349422</v>
      </c>
      <c r="GX67" s="9">
        <f t="shared" si="113"/>
        <v>0.9966909725280093</v>
      </c>
      <c r="GY67" s="9">
        <f t="shared" si="113"/>
        <v>0.9981233722511503</v>
      </c>
      <c r="GZ67" s="9">
        <f t="shared" si="113"/>
        <v>0.9948190010171267</v>
      </c>
      <c r="HA67" s="9">
        <f t="shared" si="113"/>
        <v>0.997130202622602</v>
      </c>
      <c r="HB67" s="9">
        <f t="shared" si="113"/>
        <v>0.9990056286437494</v>
      </c>
      <c r="HC67" s="9">
        <f t="shared" si="113"/>
        <v>0.9983431347708527</v>
      </c>
      <c r="HD67" s="9">
        <f t="shared" si="113"/>
        <v>1</v>
      </c>
      <c r="HE67" s="9">
        <f t="shared" si="113"/>
        <v>0.9927278162149084</v>
      </c>
      <c r="HF67" s="9">
        <f t="shared" si="113"/>
        <v>0.9998894183430901</v>
      </c>
      <c r="HG67" s="9">
        <f t="shared" si="113"/>
        <v>0.9966873489134385</v>
      </c>
      <c r="HH67" s="9">
        <f t="shared" si="113"/>
        <v>0.9996682348707873</v>
      </c>
      <c r="HI67" s="9">
        <f t="shared" si="113"/>
        <v>0.9941533885551052</v>
      </c>
      <c r="HJ67" s="9">
        <f t="shared" si="113"/>
        <v>0.9996681384115762</v>
      </c>
      <c r="HK67" s="9">
        <f t="shared" si="113"/>
        <v>0.9966863356775979</v>
      </c>
      <c r="HL67" s="9">
        <f t="shared" si="113"/>
        <v>0.9966863356775978</v>
      </c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</row>
    <row r="68" spans="3:248" ht="13.5" thickBot="1">
      <c r="C68" s="17"/>
      <c r="D68" s="17"/>
      <c r="G68" s="76" t="s">
        <v>50</v>
      </c>
      <c r="H68" s="67"/>
      <c r="I68" s="9">
        <f>EXP(-I64*I62)</f>
        <v>0.9966722160545233</v>
      </c>
      <c r="J68" s="9">
        <f>PRODUCT($I$67:J67)</f>
        <v>0.9950124791926825</v>
      </c>
      <c r="K68" s="9">
        <f>PRODUCT($I$67:K67)</f>
        <v>0.9933185203024169</v>
      </c>
      <c r="L68" s="9">
        <f>PRODUCT($I$67:L67)</f>
        <v>0.9923480258552583</v>
      </c>
      <c r="M68" s="9">
        <f>PRODUCT($I$67:M67)</f>
        <v>0.9896134826050617</v>
      </c>
      <c r="N68" s="9">
        <f>PRODUCT($I$67:N67)</f>
        <v>0.9880867798603526</v>
      </c>
      <c r="O68" s="9">
        <f>PRODUCT($I$67:O67)</f>
        <v>0.987556793117155</v>
      </c>
      <c r="P68" s="9">
        <f>PRODUCT($I$67:P67)</f>
        <v>0.9866683918438897</v>
      </c>
      <c r="Q68" s="9">
        <f>PRODUCT($I$67:Q67)</f>
        <v>0.9866683918438897</v>
      </c>
      <c r="R68" s="9">
        <f>PRODUCT($I$67:R67)</f>
        <v>0.9826279394452593</v>
      </c>
      <c r="S68" s="9">
        <f>PRODUCT($I$67:S67)</f>
        <v>0.9825668155290922</v>
      </c>
      <c r="T68" s="9">
        <f>PRODUCT($I$67:T67)</f>
        <v>0.9807057972556269</v>
      </c>
      <c r="U68" s="9">
        <f>PRODUCT($I$67:U67)</f>
        <v>0.9805192765798963</v>
      </c>
      <c r="V68" s="9">
        <f>PRODUCT($I$67:V67)</f>
        <v>0.977039312029785</v>
      </c>
      <c r="W68" s="9">
        <f>PRODUCT($I$67:W67)</f>
        <v>0.9768422321287193</v>
      </c>
      <c r="X68" s="9">
        <f>PRODUCT($I$67:X67)</f>
        <v>0.9748266617901898</v>
      </c>
      <c r="Y68" s="9">
        <f>PRODUCT($I$67:Y67)</f>
        <v>0.972768392995469</v>
      </c>
      <c r="Z68" s="9">
        <f>PRODUCT($I$67:Z67)</f>
        <v>0.9706677139696016</v>
      </c>
      <c r="AA68" s="9">
        <f>PRODUCT($I$67:AA67)</f>
        <v>0.9694643484225711</v>
      </c>
      <c r="AB68" s="9">
        <f>PRODUCT($I$67:AB67)</f>
        <v>0.966030938702142</v>
      </c>
      <c r="AC68" s="9">
        <f>PRODUCT($I$67:AC67)</f>
        <v>0.9641019509976224</v>
      </c>
      <c r="AD68" s="9">
        <f>PRODUCT($I$67:AD67)</f>
        <v>0.9634309457231144</v>
      </c>
      <c r="AE68" s="9">
        <f>PRODUCT($I$67:AE67)</f>
        <v>0.962302053170231</v>
      </c>
      <c r="AF68" s="9">
        <f>PRODUCT($I$67:AF67)</f>
        <v>0.962302053170231</v>
      </c>
      <c r="AG68" s="9">
        <f>PRODUCT($I$67:AG67)</f>
        <v>0.9571274561802414</v>
      </c>
      <c r="AH68" s="9">
        <f>PRODUCT($I$67:AH67)</f>
        <v>0.9570492163457146</v>
      </c>
      <c r="AI68" s="9">
        <f>PRODUCT($I$67:AI67)</f>
        <v>0.954659007969794</v>
      </c>
      <c r="AJ68" s="9">
        <f>PRODUCT($I$67:AJ67)</f>
        <v>0.9544198559768344</v>
      </c>
      <c r="AK68" s="9">
        <f>PRODUCT($I$67:AK67)</f>
        <v>0.9500618618182737</v>
      </c>
      <c r="AL68" s="9">
        <f>PRODUCT($I$67:AL67)</f>
        <v>0.9498153213150979</v>
      </c>
      <c r="AM68" s="9">
        <f>PRODUCT($I$67:AM67)</f>
        <v>0.9473078014090986</v>
      </c>
      <c r="AN68" s="9">
        <f>PRODUCT($I$67:AN67)</f>
        <v>0.9447613931554889</v>
      </c>
      <c r="AO68" s="9">
        <f>PRODUCT($I$67:AO67)</f>
        <v>0.9421963116055841</v>
      </c>
      <c r="AP68" s="9">
        <f>PRODUCT($I$67:AP67)</f>
        <v>0.9407376765977733</v>
      </c>
      <c r="AQ68" s="9">
        <f>PRODUCT($I$67:AQ67)</f>
        <v>0.9366544551034834</v>
      </c>
      <c r="AR68" s="9">
        <f>PRODUCT($I$67:AR67)</f>
        <v>0.934384262573411</v>
      </c>
      <c r="AS68" s="9">
        <f>PRODUCT($I$67:AS67)</f>
        <v>0.9335991258516985</v>
      </c>
      <c r="AT68" s="9">
        <f>PRODUCT($I$67:AT67)</f>
        <v>0.9322904118766475</v>
      </c>
      <c r="AU68" s="9">
        <f>PRODUCT($I$67:AU67)</f>
        <v>0.9322904118766475</v>
      </c>
      <c r="AV68" s="9">
        <f>PRODUCT($I$67:AV67)</f>
        <v>0.9265226882387934</v>
      </c>
      <c r="AW68" s="9">
        <f>PRODUCT($I$67:AW67)</f>
        <v>0.9264355663166034</v>
      </c>
      <c r="AX68" s="9">
        <f>PRODUCT($I$67:AX67)</f>
        <v>0.9238192991145516</v>
      </c>
      <c r="AY68" s="9">
        <f>PRODUCT($I$67:AY67)</f>
        <v>0.9235580149637703</v>
      </c>
      <c r="AZ68" s="9">
        <f>PRODUCT($I$67:AZ67)</f>
        <v>0.9189342434324119</v>
      </c>
      <c r="BA68" s="9">
        <f>PRODUCT($I$67:BA67)</f>
        <v>0.9186731500503449</v>
      </c>
      <c r="BB68" s="9">
        <f>PRODUCT($I$67:BB67)</f>
        <v>0.9160569361856491</v>
      </c>
      <c r="BC68" s="9">
        <f>PRODUCT($I$67:BC67)</f>
        <v>0.9134388429025972</v>
      </c>
      <c r="BD68" s="9">
        <f>PRODUCT($I$67:BD67)</f>
        <v>0.9107840924605737</v>
      </c>
      <c r="BE68" s="9">
        <f>PRODUCT($I$67:BE67)</f>
        <v>0.9092798986879089</v>
      </c>
      <c r="BF68" s="9">
        <f>PRODUCT($I$67:BF67)</f>
        <v>0.9051093456603027</v>
      </c>
      <c r="BG68" s="9">
        <f>PRODUCT($I$67:BG67)</f>
        <v>0.9028028801183412</v>
      </c>
      <c r="BH68" s="9">
        <f>PRODUCT($I$67:BH67)</f>
        <v>0.9020049515467611</v>
      </c>
      <c r="BI68" s="9">
        <f>PRODUCT($I$67:BI67)</f>
        <v>0.9006741222957487</v>
      </c>
      <c r="BJ68" s="9">
        <f>PRODUCT($I$67:BJ67)</f>
        <v>0.9006741222957487</v>
      </c>
      <c r="BK68" s="9">
        <f>PRODUCT($I$67:BK67)</f>
        <v>0.894793383996039</v>
      </c>
      <c r="BL68" s="9">
        <f>PRODUCT($I$67:BL67)</f>
        <v>0.8947045667239697</v>
      </c>
      <c r="BM68" s="9">
        <f>PRODUCT($I$67:BM67)</f>
        <v>0.8920341798087714</v>
      </c>
      <c r="BN68" s="9">
        <f>PRODUCT($I$67:BN67)</f>
        <v>0.8917674802584898</v>
      </c>
      <c r="BO68" s="9">
        <f>PRODUCT($I$67:BO67)</f>
        <v>0.8870379884661769</v>
      </c>
      <c r="BP68" s="9">
        <f>PRODUCT($I$67:BP67)</f>
        <v>0.8867709336588793</v>
      </c>
      <c r="BQ68" s="9">
        <f>PRODUCT($I$67:BQ67)</f>
        <v>0.8840949280365492</v>
      </c>
      <c r="BR68" s="9">
        <f>PRODUCT($I$67:BR67)</f>
        <v>0.881417152115146</v>
      </c>
      <c r="BS68" s="9">
        <f>PRODUCT($I$67:BS67)</f>
        <v>0.8787376709883333</v>
      </c>
      <c r="BT68" s="9">
        <f>PRODUCT($I$67:BT67)</f>
        <v>0.8772197691669534</v>
      </c>
      <c r="BU68" s="9">
        <f>PRODUCT($I$67:BU67)</f>
        <v>0.8730837124993144</v>
      </c>
      <c r="BV68" s="9">
        <f>PRODUCT($I$67:BV67)</f>
        <v>0.8707989349916426</v>
      </c>
      <c r="BW68" s="9">
        <f>PRODUCT($I$67:BW67)</f>
        <v>0.8700088301881612</v>
      </c>
      <c r="BX68" s="9">
        <f>PRODUCT($I$67:BX67)</f>
        <v>0.8686918782939035</v>
      </c>
      <c r="BY68" s="9">
        <f>PRODUCT($I$67:BY67)</f>
        <v>0.8686918782939035</v>
      </c>
      <c r="BZ68" s="9">
        <f>PRODUCT($I$67:BZ67)</f>
        <v>0.8628881756091205</v>
      </c>
      <c r="CA68" s="9">
        <f>PRODUCT($I$67:CA67)</f>
        <v>0.8628005320529678</v>
      </c>
      <c r="CB68" s="9">
        <f>PRODUCT($I$67:CB67)</f>
        <v>0.8601686142697985</v>
      </c>
      <c r="CC68" s="9">
        <f>PRODUCT($I$67:CC67)</f>
        <v>0.8599057970198833</v>
      </c>
      <c r="CD68" s="9">
        <f>PRODUCT($I$67:CD67)</f>
        <v>0.8552549743606322</v>
      </c>
      <c r="CE68" s="9">
        <f>PRODUCT($I$67:CE67)</f>
        <v>0.854992406677356</v>
      </c>
      <c r="CF68" s="9">
        <f>PRODUCT($I$67:CF67)</f>
        <v>0.8523644740557038</v>
      </c>
      <c r="CG68" s="9">
        <f>PRODUCT($I$67:CG67)</f>
        <v>0.8497379540961574</v>
      </c>
      <c r="CH68" s="9">
        <f>PRODUCT($I$67:CH67)</f>
        <v>0.8471128835823398</v>
      </c>
      <c r="CI68" s="9">
        <f>PRODUCT($I$67:CI67)</f>
        <v>0.8456268152437094</v>
      </c>
      <c r="CJ68" s="9">
        <f>PRODUCT($I$67:CJ67)</f>
        <v>0.8415156266570772</v>
      </c>
      <c r="CK68" s="9">
        <f>PRODUCT($I$67:CK67)</f>
        <v>0.8392450009898104</v>
      </c>
      <c r="CL68" s="9">
        <f>PRODUCT($I$67:CL67)</f>
        <v>0.8384598516241936</v>
      </c>
      <c r="CM68" s="9">
        <f>PRODUCT($I$67:CM67)</f>
        <v>0.8371512598465601</v>
      </c>
      <c r="CN68" s="9">
        <f>PRODUCT($I$67:CN67)</f>
        <v>0.8371512598465601</v>
      </c>
      <c r="CO68" s="9">
        <f>PRODUCT($I$67:CO67)</f>
        <v>0.8313861153715888</v>
      </c>
      <c r="CP68" s="9">
        <f>PRODUCT($I$67:CP67)</f>
        <v>0.8312990634786933</v>
      </c>
      <c r="CQ68" s="9">
        <f>PRODUCT($I$67:CQ67)</f>
        <v>0.8286852413330795</v>
      </c>
      <c r="CR68" s="9">
        <f>PRODUCT($I$67:CR67)</f>
        <v>0.8284242465908895</v>
      </c>
      <c r="CS68" s="9">
        <f>PRODUCT($I$67:CS67)</f>
        <v>0.8238119948287297</v>
      </c>
      <c r="CT68" s="9">
        <f>PRODUCT($I$67:CT67)</f>
        <v>0.8235516455719322</v>
      </c>
      <c r="CU68" s="9">
        <f>PRODUCT($I$67:CU67)</f>
        <v>0.8209479247158514</v>
      </c>
      <c r="CV68" s="9">
        <f>PRODUCT($I$67:CV67)</f>
        <v>0.8183477014637187</v>
      </c>
      <c r="CW68" s="9">
        <f>PRODUCT($I$67:CW67)</f>
        <v>0.81575099477492</v>
      </c>
      <c r="CX68" s="9">
        <f>PRODUCT($I$67:CX67)</f>
        <v>0.8142816741454894</v>
      </c>
      <c r="CY68" s="9">
        <f>PRODUCT($I$67:CY67)</f>
        <v>0.8102216884405438</v>
      </c>
      <c r="CZ68" s="9">
        <f>PRODUCT($I$67:CZ67)</f>
        <v>0.8079809309744922</v>
      </c>
      <c r="DA68" s="9">
        <f>PRODUCT($I$67:DA67)</f>
        <v>0.8072063085916327</v>
      </c>
      <c r="DB68" s="9">
        <f>PRODUCT($I$67:DB67)</f>
        <v>0.8059157556672868</v>
      </c>
      <c r="DC68" s="9">
        <f>PRODUCT($I$67:DC67)</f>
        <v>0.8059157556672868</v>
      </c>
      <c r="DD68" s="9">
        <f>PRODUCT($I$67:DD67)</f>
        <v>0.8002393836810289</v>
      </c>
      <c r="DE68" s="9">
        <f>PRODUCT($I$67:DE67)</f>
        <v>0.8001536810894136</v>
      </c>
      <c r="DF68" s="9">
        <f>PRODUCT($I$67:DF67)</f>
        <v>0.7975822527661536</v>
      </c>
      <c r="DG68" s="9">
        <f>PRODUCT($I$67:DG67)</f>
        <v>0.7973255187508527</v>
      </c>
      <c r="DH68" s="9">
        <f>PRODUCT($I$67:DH67)</f>
        <v>0.7927891718514436</v>
      </c>
      <c r="DI68" s="9">
        <f>PRODUCT($I$67:DI67)</f>
        <v>0.792533124833639</v>
      </c>
      <c r="DJ68" s="9">
        <f>PRODUCT($I$67:DJ67)</f>
        <v>0.7899726283997895</v>
      </c>
      <c r="DK68" s="9">
        <f>PRODUCT($I$67:DK67)</f>
        <v>0.7874158490430644</v>
      </c>
      <c r="DL68" s="9">
        <f>PRODUCT($I$67:DL67)</f>
        <v>0.7848628042676012</v>
      </c>
      <c r="DM68" s="9">
        <f>PRODUCT($I$67:DM67)</f>
        <v>0.7834182996902334</v>
      </c>
      <c r="DN68" s="9">
        <f>PRODUCT($I$67:DN67)</f>
        <v>0.7794274225149351</v>
      </c>
      <c r="DO68" s="9">
        <f>PRODUCT($I$67:DO67)</f>
        <v>0.7772250666109369</v>
      </c>
      <c r="DP68" s="9">
        <f>PRODUCT($I$67:DP67)</f>
        <v>0.7764637591472454</v>
      </c>
      <c r="DQ68" s="9">
        <f>PRODUCT($I$67:DQ67)</f>
        <v>0.7751962405697176</v>
      </c>
      <c r="DR68" s="9">
        <f>PRODUCT($I$67:DR67)</f>
        <v>0.7751962405697176</v>
      </c>
      <c r="DS68" s="9">
        <f>PRODUCT($I$67:DS67)</f>
        <v>0.7696373595068634</v>
      </c>
      <c r="DT68" s="9">
        <f>PRODUCT($I$67:DT67)</f>
        <v>0.7695534398695043</v>
      </c>
      <c r="DU68" s="9">
        <f>PRODUCT($I$67:DU67)</f>
        <v>0.7670387967240129</v>
      </c>
      <c r="DV68" s="9">
        <f>PRODUCT($I$67:DV67)</f>
        <v>0.766787771748258</v>
      </c>
      <c r="DW68" s="9">
        <f>PRODUCT($I$67:DW67)</f>
        <v>0.7623624718417931</v>
      </c>
      <c r="DX68" s="9">
        <f>PRODUCT($I$67:DX67)</f>
        <v>0.7621127353230575</v>
      </c>
      <c r="DY68" s="9">
        <f>PRODUCT($I$67:DY67)</f>
        <v>0.7596185733579741</v>
      </c>
      <c r="DZ68" s="9">
        <f>PRODUCT($I$67:DZ67)</f>
        <v>0.7571312863830698</v>
      </c>
      <c r="EA68" s="9">
        <f>PRODUCT($I$67:EA67)</f>
        <v>0.7546508603332517</v>
      </c>
      <c r="EB68" s="9">
        <f>PRODUCT($I$67:EB67)</f>
        <v>0.7532484830049357</v>
      </c>
      <c r="EC68" s="9">
        <f>PRODUCT($I$67:EC67)</f>
        <v>0.7493817415519113</v>
      </c>
      <c r="ED68" s="9">
        <f>PRODUCT($I$67:ED67)</f>
        <v>0.7472502725975503</v>
      </c>
      <c r="EE68" s="9">
        <f>PRODUCT($I$67:EE67)</f>
        <v>0.7465137555364244</v>
      </c>
      <c r="EF68" s="9">
        <f>PRODUCT($I$67:EF67)</f>
        <v>0.7452875230694267</v>
      </c>
      <c r="EG68" s="9">
        <f>PRODUCT($I$67:EG67)</f>
        <v>0.7452875230694267</v>
      </c>
      <c r="EH68" s="9">
        <f>PRODUCT($I$67:EH67)</f>
        <v>0.7399098942551926</v>
      </c>
      <c r="EI68" s="9">
        <f>PRODUCT($I$67:EI67)</f>
        <v>0.7398287141510629</v>
      </c>
      <c r="EJ68" s="9">
        <f>PRODUCT($I$67:EJ67)</f>
        <v>0.7373974482872939</v>
      </c>
      <c r="EK68" s="9">
        <f>PRODUCT($I$67:EK67)</f>
        <v>0.7371547615716126</v>
      </c>
      <c r="EL68" s="9">
        <f>PRODUCT($I$67:EL67)</f>
        <v>0.7328804420909517</v>
      </c>
      <c r="EM68" s="9">
        <f>PRODUCT($I$67:EM67)</f>
        <v>0.7326392419784598</v>
      </c>
      <c r="EN68" s="9">
        <f>PRODUCT($I$67:EN67)</f>
        <v>0.730231602554078</v>
      </c>
      <c r="EO68" s="9">
        <f>PRODUCT($I$67:EO67)</f>
        <v>0.7278318752469645</v>
      </c>
      <c r="EP68" s="9">
        <f>PRODUCT($I$67:EP67)</f>
        <v>0.7254400340558836</v>
      </c>
      <c r="EQ68" s="9">
        <f>PRODUCT($I$67:EQ67)</f>
        <v>0.7240881480946334</v>
      </c>
      <c r="ER68" s="9">
        <f>PRODUCT($I$67:ER67)</f>
        <v>0.7203636774402212</v>
      </c>
      <c r="ES68" s="9">
        <f>PRODUCT($I$67:ES67)</f>
        <v>0.7183115684464989</v>
      </c>
      <c r="ET68" s="9">
        <f>PRODUCT($I$67:ET67)</f>
        <v>0.7176025858904093</v>
      </c>
      <c r="EU68" s="9">
        <f>PRODUCT($I$67:EU67)</f>
        <v>0.7164225030107152</v>
      </c>
      <c r="EV68" s="9">
        <f>PRODUCT($I$67:EV67)</f>
        <v>0.7164225030107152</v>
      </c>
      <c r="EW68" s="9">
        <f>PRODUCT($I$67:EW67)</f>
        <v>0.7112513705402868</v>
      </c>
      <c r="EX68" s="9">
        <f>PRODUCT($I$67:EX67)</f>
        <v>0.7111733073734594</v>
      </c>
      <c r="EY68" s="9">
        <f>PRODUCT($I$67:EY67)</f>
        <v>0.7088350257618421</v>
      </c>
      <c r="EZ68" s="9">
        <f>PRODUCT($I$67:EZ67)</f>
        <v>0.7086016172002122</v>
      </c>
      <c r="FA68" s="9">
        <f>PRODUCT($I$67:FA67)</f>
        <v>0.7044895792077746</v>
      </c>
      <c r="FB68" s="9">
        <f>PRODUCT($I$67:FB67)</f>
        <v>0.7042575335807331</v>
      </c>
      <c r="FC68" s="9">
        <f>PRODUCT($I$67:FC67)</f>
        <v>0.7019409140444373</v>
      </c>
      <c r="FD68" s="9">
        <f>PRODUCT($I$67:FD67)</f>
        <v>0.6996315532591921</v>
      </c>
      <c r="FE68" s="9">
        <f>PRODUCT($I$67:FE67)</f>
        <v>0.6973294297275325</v>
      </c>
      <c r="FF68" s="9">
        <f>PRODUCT($I$67:FF67)</f>
        <v>0.6960281416261703</v>
      </c>
      <c r="FG68" s="9">
        <f>PRODUCT($I$67:FG67)</f>
        <v>0.6924422077919213</v>
      </c>
      <c r="FH68" s="9">
        <f>PRODUCT($I$67:FH67)</f>
        <v>0.6904661745840718</v>
      </c>
      <c r="FI68" s="9">
        <f>PRODUCT($I$67:FI67)</f>
        <v>0.6897834456455662</v>
      </c>
      <c r="FJ68" s="9">
        <f>PRODUCT($I$67:FJ67)</f>
        <v>0.6886469749325702</v>
      </c>
      <c r="FK68" s="9">
        <f>PRODUCT($I$67:FK67)</f>
        <v>0.6886469749325702</v>
      </c>
      <c r="FL68" s="9">
        <f>PRODUCT($I$67:FL67)</f>
        <v>0.6836669962189019</v>
      </c>
      <c r="FM68" s="9">
        <f>PRODUCT($I$67:FM67)</f>
        <v>0.6835918192220733</v>
      </c>
      <c r="FN68" s="9">
        <f>PRODUCT($I$67:FN67)</f>
        <v>0.6813399969927636</v>
      </c>
      <c r="FO68" s="9">
        <f>PRODUCT($I$67:FO67)</f>
        <v>0.6811152196282927</v>
      </c>
      <c r="FP68" s="9">
        <f>PRODUCT($I$67:FP67)</f>
        <v>0.677155265339754</v>
      </c>
      <c r="FQ68" s="9">
        <f>PRODUCT($I$67:FQ67)</f>
        <v>0.6769318032205361</v>
      </c>
      <c r="FR68" s="9">
        <f>PRODUCT($I$67:FR67)</f>
        <v>0.6747008851045171</v>
      </c>
      <c r="FS68" s="9">
        <f>PRODUCT($I$67:FS67)</f>
        <v>0.6724769716585763</v>
      </c>
      <c r="FT68" s="9">
        <f>PRODUCT($I$67:FT67)</f>
        <v>0.670260042089659</v>
      </c>
      <c r="FU68" s="9">
        <f>PRODUCT($I$67:FU67)</f>
        <v>0.669006916648122</v>
      </c>
      <c r="FV68" s="9">
        <f>PRODUCT($I$67:FV67)</f>
        <v>0.6655537281300332</v>
      </c>
      <c r="FW68" s="9">
        <f>PRODUCT($I$67:FW67)</f>
        <v>0.6636508592423692</v>
      </c>
      <c r="FX68" s="9">
        <f>PRODUCT($I$67:FX67)</f>
        <v>0.6629934113646652</v>
      </c>
      <c r="FY68" s="9">
        <f>PRODUCT($I$67:FY67)</f>
        <v>0.6618990263861247</v>
      </c>
      <c r="FZ68" s="9">
        <f>PRODUCT($I$67:FZ67)</f>
        <v>0.6618990263861247</v>
      </c>
      <c r="GA68" s="9">
        <f>PRODUCT($I$67:GA67)</f>
        <v>0.6571035092535664</v>
      </c>
      <c r="GB68" s="9">
        <f>PRODUCT($I$67:GB67)</f>
        <v>0.657031117363293</v>
      </c>
      <c r="GC68" s="9">
        <f>PRODUCT($I$67:GC67)</f>
        <v>0.6548627267048954</v>
      </c>
      <c r="GD68" s="9">
        <f>PRODUCT($I$67:GD67)</f>
        <v>0.654646278242407</v>
      </c>
      <c r="GE68" s="9">
        <f>PRODUCT($I$67:GE67)</f>
        <v>0.6508330801628224</v>
      </c>
      <c r="GF68" s="9">
        <f>PRODUCT($I$67:GF67)</f>
        <v>0.6506179008200862</v>
      </c>
      <c r="GG68" s="9">
        <f>PRODUCT($I$67:GG67)</f>
        <v>0.6484696811682156</v>
      </c>
      <c r="GH68" s="9">
        <f>PRODUCT($I$67:GH67)</f>
        <v>0.646328220440929</v>
      </c>
      <c r="GI68" s="9">
        <f>PRODUCT($I$67:GI67)</f>
        <v>0.6441934985282886</v>
      </c>
      <c r="GJ68" s="9">
        <f>PRODUCT($I$67:GJ67)</f>
        <v>0.6429868472522902</v>
      </c>
      <c r="GK68" s="9">
        <f>PRODUCT($I$67:GK67)</f>
        <v>0.6396617492822068</v>
      </c>
      <c r="GL68" s="9">
        <f>PRODUCT($I$67:GL67)</f>
        <v>0.6378294785953893</v>
      </c>
      <c r="GM68" s="9">
        <f>PRODUCT($I$67:GM67)</f>
        <v>0.637196424990863</v>
      </c>
      <c r="GN68" s="9">
        <f>PRODUCT($I$67:GN67)</f>
        <v>0.6361426493859178</v>
      </c>
      <c r="GO68" s="9">
        <f>PRODUCT($I$67:GO67)</f>
        <v>0.6361426493859178</v>
      </c>
      <c r="GP68" s="9">
        <f>PRODUCT($I$67:GP67)</f>
        <v>0.63152512124841</v>
      </c>
      <c r="GQ68" s="9">
        <f>PRODUCT($I$67:GQ67)</f>
        <v>0.6314554167181986</v>
      </c>
      <c r="GR68" s="9">
        <f>PRODUCT($I$67:GR67)</f>
        <v>0.6293675292052995</v>
      </c>
      <c r="GS68" s="9">
        <f>PRODUCT($I$67:GS67)</f>
        <v>0.6291591172734028</v>
      </c>
      <c r="GT68" s="9">
        <f>PRODUCT($I$67:GT67)</f>
        <v>0.6254875228368602</v>
      </c>
      <c r="GU68" s="9">
        <f>PRODUCT($I$67:GU67)</f>
        <v>0.6252803354157341</v>
      </c>
      <c r="GV68" s="9">
        <f>PRODUCT($I$67:GV67)</f>
        <v>0.623211909905842</v>
      </c>
      <c r="GW68" s="9">
        <f>PRODUCT($I$67:GW67)</f>
        <v>0.6211500056581883</v>
      </c>
      <c r="GX68" s="9">
        <f>PRODUCT($I$67:GX67)</f>
        <v>0.6190946032252382</v>
      </c>
      <c r="GY68" s="9">
        <f>PRODUCT($I$67:GY67)</f>
        <v>0.6179327931136627</v>
      </c>
      <c r="GZ68" s="9">
        <f>PRODUCT($I$67:GZ67)</f>
        <v>0.6147312839410567</v>
      </c>
      <c r="HA68" s="9">
        <f>PRODUCT($I$67:HA67)</f>
        <v>0.6129671297145981</v>
      </c>
      <c r="HB68" s="9">
        <f>PRODUCT($I$67:HB67)</f>
        <v>0.6123576127584868</v>
      </c>
      <c r="HC68" s="9">
        <f>PRODUCT($I$67:HC67)</f>
        <v>0.6113430187221036</v>
      </c>
      <c r="HD68" s="9">
        <f>PRODUCT($I$67:HD67)</f>
        <v>0.6113430187221036</v>
      </c>
      <c r="HE68" s="9">
        <f>PRODUCT($I$67:HE67)</f>
        <v>0.6068972199342237</v>
      </c>
      <c r="HF68" s="9">
        <f>PRODUCT($I$67:HF67)</f>
        <v>0.6068301082340694</v>
      </c>
      <c r="HG68" s="9">
        <f>PRODUCT($I$67:HG67)</f>
        <v>0.6048198918166695</v>
      </c>
      <c r="HH68" s="9">
        <f>PRODUCT($I$67:HH67)</f>
        <v>0.6046192336671106</v>
      </c>
      <c r="HI68" s="9">
        <f>PRODUCT($I$67:HI67)</f>
        <v>0.6010842599357489</v>
      </c>
      <c r="HJ68" s="9">
        <f>PRODUCT($I$67:HJ67)</f>
        <v>0.60088478315847</v>
      </c>
      <c r="HK68" s="9">
        <f>PRODUCT($I$67:HK67)</f>
        <v>0.5988936526906435</v>
      </c>
      <c r="HL68" s="9">
        <f>PRODUCT($I$67:HL67)</f>
        <v>0.5969091201608094</v>
      </c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16"/>
  <sheetViews>
    <sheetView workbookViewId="0" topLeftCell="A1">
      <selection activeCell="G12" sqref="G12"/>
    </sheetView>
  </sheetViews>
  <sheetFormatPr defaultColWidth="9.140625" defaultRowHeight="12.75"/>
  <cols>
    <col min="1" max="1" width="11.140625" style="0" bestFit="1" customWidth="1"/>
    <col min="2" max="2" width="11.28125" style="0" bestFit="1" customWidth="1"/>
    <col min="3" max="3" width="10.57421875" style="0" customWidth="1"/>
    <col min="5" max="5" width="11.28125" style="0" bestFit="1" customWidth="1"/>
    <col min="8" max="8" width="10.00390625" style="0" customWidth="1"/>
    <col min="9" max="11" width="12.421875" style="0" bestFit="1" customWidth="1"/>
    <col min="12" max="13" width="10.140625" style="0" bestFit="1" customWidth="1"/>
    <col min="14" max="14" width="10.57421875" style="0" customWidth="1"/>
  </cols>
  <sheetData>
    <row r="2" spans="1:19" ht="13.5" thickBot="1">
      <c r="A2" s="25" t="s">
        <v>54</v>
      </c>
      <c r="B2" s="25" t="s">
        <v>42</v>
      </c>
      <c r="C2" s="25" t="s">
        <v>43</v>
      </c>
      <c r="D2" s="25" t="s">
        <v>44</v>
      </c>
      <c r="E2" s="25" t="s">
        <v>45</v>
      </c>
      <c r="F2" s="25" t="s">
        <v>46</v>
      </c>
      <c r="G2" s="25" t="s">
        <v>47</v>
      </c>
      <c r="H2" s="25" t="s">
        <v>55</v>
      </c>
      <c r="I2" s="25" t="s">
        <v>56</v>
      </c>
      <c r="J2" s="25" t="s">
        <v>57</v>
      </c>
      <c r="K2" s="25" t="s">
        <v>58</v>
      </c>
      <c r="L2" s="25" t="s">
        <v>59</v>
      </c>
      <c r="M2" s="25" t="s">
        <v>60</v>
      </c>
      <c r="N2" s="25" t="s">
        <v>61</v>
      </c>
      <c r="O2" s="25" t="s">
        <v>62</v>
      </c>
      <c r="P2" s="25" t="s">
        <v>63</v>
      </c>
      <c r="Q2" s="25" t="s">
        <v>64</v>
      </c>
      <c r="R2" s="25" t="s">
        <v>65</v>
      </c>
      <c r="S2" s="25" t="s">
        <v>66</v>
      </c>
    </row>
    <row r="3" spans="1:19" ht="12.75">
      <c r="A3" s="59">
        <v>38971</v>
      </c>
      <c r="B3" s="60">
        <v>2.51</v>
      </c>
      <c r="C3" s="60">
        <v>2.46</v>
      </c>
      <c r="D3" s="60">
        <v>2.48</v>
      </c>
      <c r="E3" s="60">
        <v>2.8</v>
      </c>
      <c r="F3" s="60">
        <v>2.97</v>
      </c>
      <c r="G3" s="60">
        <v>3.12</v>
      </c>
      <c r="H3" s="60">
        <v>2.765</v>
      </c>
      <c r="I3" s="60">
        <v>3.345</v>
      </c>
      <c r="J3" s="60">
        <v>3.48</v>
      </c>
      <c r="K3" s="60">
        <v>3.575</v>
      </c>
      <c r="L3" s="60">
        <v>3.565</v>
      </c>
      <c r="M3" s="60">
        <v>3.64</v>
      </c>
      <c r="N3" s="60">
        <v>3.69</v>
      </c>
      <c r="O3" s="60">
        <v>3.705</v>
      </c>
      <c r="P3" s="60">
        <v>3.72</v>
      </c>
      <c r="Q3" s="60">
        <v>3.735</v>
      </c>
      <c r="R3" s="60">
        <v>3.74</v>
      </c>
      <c r="S3" s="60">
        <v>3.76</v>
      </c>
    </row>
    <row r="4" spans="1:19" ht="12.75">
      <c r="A4" s="136">
        <v>39001</v>
      </c>
      <c r="B4" s="137">
        <v>2.555</v>
      </c>
      <c r="C4" s="137">
        <v>2.625</v>
      </c>
      <c r="D4" s="137">
        <v>2.71</v>
      </c>
      <c r="E4" s="137">
        <v>2.84</v>
      </c>
      <c r="F4" s="137">
        <v>3.015</v>
      </c>
      <c r="G4" s="137">
        <v>3.14</v>
      </c>
      <c r="H4" s="137">
        <v>2.955</v>
      </c>
      <c r="I4" s="137">
        <v>3.375</v>
      </c>
      <c r="J4" s="137">
        <v>3.485</v>
      </c>
      <c r="K4" s="137">
        <v>3.585</v>
      </c>
      <c r="L4" s="137">
        <v>3.575</v>
      </c>
      <c r="M4" s="137">
        <v>3.655</v>
      </c>
      <c r="N4" s="137">
        <v>3.7</v>
      </c>
      <c r="O4" s="137">
        <v>3.72</v>
      </c>
      <c r="P4" s="137">
        <v>3.745</v>
      </c>
      <c r="Q4" s="137">
        <v>3.75</v>
      </c>
      <c r="R4" s="137">
        <v>3.76</v>
      </c>
      <c r="S4" s="137">
        <v>3.76</v>
      </c>
    </row>
    <row r="5" spans="1:19" ht="12.75">
      <c r="A5" s="26">
        <v>39050</v>
      </c>
      <c r="B5" s="27">
        <v>2.77</v>
      </c>
      <c r="C5" s="27">
        <v>2.84</v>
      </c>
      <c r="D5" s="27">
        <v>2.9</v>
      </c>
      <c r="E5" s="27">
        <v>2.955</v>
      </c>
      <c r="F5" s="27">
        <v>3.105</v>
      </c>
      <c r="G5" s="27">
        <v>3.22</v>
      </c>
      <c r="H5" s="27">
        <v>3.105</v>
      </c>
      <c r="I5" s="27">
        <v>3.435</v>
      </c>
      <c r="J5" s="27">
        <v>3.495</v>
      </c>
      <c r="K5" s="27">
        <v>3.475</v>
      </c>
      <c r="L5" s="27">
        <v>3.55</v>
      </c>
      <c r="M5" s="27">
        <v>3.575</v>
      </c>
      <c r="N5" s="27">
        <v>3.595</v>
      </c>
      <c r="O5" s="27">
        <v>3.59</v>
      </c>
      <c r="P5" s="27">
        <v>3.59</v>
      </c>
      <c r="Q5" s="27">
        <v>3.59</v>
      </c>
      <c r="R5" s="27">
        <v>3.58</v>
      </c>
      <c r="S5" s="27">
        <v>3.55</v>
      </c>
    </row>
    <row r="6" spans="1:19" ht="12.75">
      <c r="A6" s="26">
        <v>39080</v>
      </c>
      <c r="B6" s="27">
        <v>2.97</v>
      </c>
      <c r="C6" s="27">
        <v>2.97</v>
      </c>
      <c r="D6" s="27">
        <v>3.065</v>
      </c>
      <c r="E6" s="27">
        <v>3.21</v>
      </c>
      <c r="F6" s="27">
        <v>3.34</v>
      </c>
      <c r="G6" s="27">
        <v>3.455</v>
      </c>
      <c r="H6" s="27">
        <v>3.135</v>
      </c>
      <c r="I6" s="27">
        <v>3.635</v>
      </c>
      <c r="J6" s="27">
        <v>3.73</v>
      </c>
      <c r="K6" s="27">
        <v>3.83</v>
      </c>
      <c r="L6" s="27">
        <v>3.79</v>
      </c>
      <c r="M6" s="27">
        <v>3.82</v>
      </c>
      <c r="N6" s="27">
        <v>3.835</v>
      </c>
      <c r="O6" s="27">
        <v>3.82</v>
      </c>
      <c r="P6" s="27">
        <v>3.81</v>
      </c>
      <c r="Q6" s="27">
        <v>3.805</v>
      </c>
      <c r="R6" s="27">
        <v>3.795</v>
      </c>
      <c r="S6" s="27">
        <v>3.76</v>
      </c>
    </row>
    <row r="7" ht="12.75">
      <c r="A7" s="28"/>
    </row>
    <row r="8" ht="12.75">
      <c r="A8" s="28"/>
    </row>
    <row r="9" ht="12.75">
      <c r="A9" s="28"/>
    </row>
    <row r="10" ht="13.5" thickBot="1"/>
    <row r="11" spans="1:2" ht="12.75">
      <c r="A11" s="29" t="s">
        <v>67</v>
      </c>
      <c r="B11" s="30">
        <v>38971</v>
      </c>
    </row>
    <row r="12" spans="1:2" ht="12.75">
      <c r="A12" s="31" t="s">
        <v>68</v>
      </c>
      <c r="B12" s="32">
        <v>1</v>
      </c>
    </row>
    <row r="13" spans="1:2" ht="13.5" thickBot="1">
      <c r="A13" s="33" t="s">
        <v>69</v>
      </c>
      <c r="B13" s="34">
        <v>0</v>
      </c>
    </row>
    <row r="14" spans="1:2" ht="13.5" thickBot="1">
      <c r="A14" s="35" t="s">
        <v>72</v>
      </c>
      <c r="B14" s="36">
        <v>100</v>
      </c>
    </row>
    <row r="15" spans="1:2" ht="13.5" thickBot="1">
      <c r="A15" s="90"/>
      <c r="B15" s="91"/>
    </row>
    <row r="16" spans="1:9" ht="13.5" thickBot="1">
      <c r="A16" s="37" t="s">
        <v>0</v>
      </c>
      <c r="B16" s="38" t="s">
        <v>1</v>
      </c>
      <c r="C16" s="39" t="s">
        <v>70</v>
      </c>
      <c r="D16" s="40" t="s">
        <v>39</v>
      </c>
      <c r="E16" s="41" t="s">
        <v>71</v>
      </c>
      <c r="F16" s="42" t="s">
        <v>40</v>
      </c>
      <c r="G16" s="43" t="s">
        <v>41</v>
      </c>
      <c r="H16" s="44" t="s">
        <v>83</v>
      </c>
      <c r="I16" s="92" t="s">
        <v>73</v>
      </c>
    </row>
    <row r="17" spans="1:9" ht="13.5" thickBot="1">
      <c r="A17" s="45" t="s">
        <v>42</v>
      </c>
      <c r="B17" s="22">
        <v>39001</v>
      </c>
      <c r="C17" s="21">
        <v>2.51</v>
      </c>
      <c r="D17" s="46">
        <v>0</v>
      </c>
      <c r="E17" s="47">
        <f>COUPNCD($B$11,B17,$B$12,$B$13)</f>
        <v>39001</v>
      </c>
      <c r="F17" s="48">
        <f>PRICE($B$11,B17,D17,C17,$B$14,$B$12,$B$13)</f>
        <v>82.70158511371467</v>
      </c>
      <c r="G17" s="49">
        <f>DURATION($B$11,B17,D17,C17,$B$12,$B$13)</f>
        <v>0.08333333333333333</v>
      </c>
      <c r="H17" s="50">
        <f>MDURATION($B$11,B17,$B$14,C17,$B$12,$B$13)</f>
        <v>0.023741690408357077</v>
      </c>
      <c r="I17" s="100">
        <v>0.08333333333333333</v>
      </c>
    </row>
    <row r="18" spans="1:9" ht="13.5" thickBot="1">
      <c r="A18" s="51" t="s">
        <v>43</v>
      </c>
      <c r="B18" s="22">
        <v>39032</v>
      </c>
      <c r="C18" s="21">
        <v>2.46</v>
      </c>
      <c r="D18" s="52">
        <v>0</v>
      </c>
      <c r="E18" s="47">
        <f>COUPNCD($B$11,B18,$B$12,$B$13)</f>
        <v>39032</v>
      </c>
      <c r="F18" s="48">
        <f>PRICE($B$11,B18,D18,C18,$B$14,$B$12,$B$13)</f>
        <v>70.92198581560284</v>
      </c>
      <c r="G18" s="49">
        <f>DURATION($B$11,B18,D18,C18,$B$12,$B$13)</f>
        <v>0.16666666666666663</v>
      </c>
      <c r="H18" s="50">
        <f>MDURATION($B$11,B18,$B$14,C18,$B$12,$B$13)</f>
        <v>0.048169556840077066</v>
      </c>
      <c r="I18" s="100">
        <v>0.1638888888888889</v>
      </c>
    </row>
    <row r="19" spans="1:9" ht="13.5" thickBot="1">
      <c r="A19" s="51" t="s">
        <v>44</v>
      </c>
      <c r="B19" s="22">
        <v>39062</v>
      </c>
      <c r="C19" s="21">
        <v>2.48</v>
      </c>
      <c r="D19" s="53">
        <v>0</v>
      </c>
      <c r="E19" s="47">
        <f>COUPNCD($B$11,B19,$B$12,$B$13)</f>
        <v>39062</v>
      </c>
      <c r="F19" s="48">
        <f>PRICE($B$11,B19,D19,C19,$B$14,$B$12,$B$13)</f>
        <v>61.72839506172839</v>
      </c>
      <c r="G19" s="49">
        <f>DURATION($B$11,B19,D19,C19,$B$12,$B$13)</f>
        <v>0.25</v>
      </c>
      <c r="H19" s="50">
        <f>MDURATION($B$11,B19,$B$14,C19,$B$12,$B$13)</f>
        <v>0.07183908045977011</v>
      </c>
      <c r="I19" s="100">
        <v>0.24722222222222223</v>
      </c>
    </row>
    <row r="20" spans="1:9" ht="13.5" thickBot="1">
      <c r="A20" s="51" t="s">
        <v>45</v>
      </c>
      <c r="B20" s="22">
        <v>39152</v>
      </c>
      <c r="C20" s="21">
        <v>2.8</v>
      </c>
      <c r="D20" s="52">
        <v>0</v>
      </c>
      <c r="E20" s="47">
        <f>COUPNCD($B$11,B20,$B$12,$B$13)</f>
        <v>39152</v>
      </c>
      <c r="F20" s="48">
        <f>PRICE($B$11,B20,D20,C20,$B$14,$B$12,$B$13)</f>
        <v>41.66666666666667</v>
      </c>
      <c r="G20" s="49">
        <f>DURATION($B$11,B20,D20,C20,$B$12,$B$13)</f>
        <v>0.5</v>
      </c>
      <c r="H20" s="50">
        <f>MDURATION($B$11,B20,$B$14,C20,$B$12,$B$13)</f>
        <v>0.13157894736842105</v>
      </c>
      <c r="I20" s="100">
        <v>0.49722222222222223</v>
      </c>
    </row>
    <row r="21" spans="1:9" ht="13.5" thickBot="1">
      <c r="A21" s="51" t="s">
        <v>46</v>
      </c>
      <c r="B21" s="22">
        <v>39244</v>
      </c>
      <c r="C21" s="21">
        <v>2.97</v>
      </c>
      <c r="D21" s="52">
        <v>0</v>
      </c>
      <c r="E21" s="47">
        <f>COUPNCD($B$11,B21,$B$12,$B$13)</f>
        <v>39244</v>
      </c>
      <c r="F21" s="48">
        <f>PRICE($B$11,B21,D21,C21,$B$14,$B$12,$B$13)</f>
        <v>30.983733539891556</v>
      </c>
      <c r="G21" s="49">
        <f>DURATION($B$11,B21,D21,C21,$B$12,$B$13)</f>
        <v>0.7499999999999999</v>
      </c>
      <c r="H21" s="50">
        <f>MDURATION($B$11,B21,$B$14,C21,$B$12,$B$13)</f>
        <v>0.18891687657430728</v>
      </c>
      <c r="I21" s="100">
        <v>0.7416666666666667</v>
      </c>
    </row>
    <row r="22" spans="1:9" ht="13.5" thickBot="1">
      <c r="A22" s="51" t="s">
        <v>47</v>
      </c>
      <c r="B22" s="22">
        <v>39336</v>
      </c>
      <c r="C22" s="21">
        <v>3.12</v>
      </c>
      <c r="D22" s="52">
        <v>0</v>
      </c>
      <c r="E22" s="47">
        <f>COUPNCD($B$11,B22,$B$12,$B$13)</f>
        <v>39336</v>
      </c>
      <c r="F22" s="48">
        <f>PRICE($B$11,B22,D22,C22,$B$14,$B$12,$B$13)</f>
        <v>24.271844660194173</v>
      </c>
      <c r="G22" s="49">
        <f>DURATION($B$11,B22,D22,C22,$B$12,$B$13)</f>
        <v>1</v>
      </c>
      <c r="H22" s="50">
        <f>MDURATION($B$11,B22,$B$14,C22,$B$12,$B$13)</f>
        <v>0.24271844660194175</v>
      </c>
      <c r="I22" s="100">
        <v>0.9861111111111112</v>
      </c>
    </row>
    <row r="23" spans="1:9" ht="13.5" thickBot="1">
      <c r="A23" s="54" t="s">
        <v>55</v>
      </c>
      <c r="B23" s="23">
        <v>39309</v>
      </c>
      <c r="C23" s="21">
        <v>2.765</v>
      </c>
      <c r="D23" s="52">
        <v>0.08</v>
      </c>
      <c r="E23" s="47">
        <f>COUPNCD($B$11,B23,$B$12,$B$13)</f>
        <v>39309</v>
      </c>
      <c r="F23" s="48">
        <f>PRICE($B$11,B23,D23,C23,$B$14,$B$12,$B$13)</f>
        <v>29.714156059901708</v>
      </c>
      <c r="G23" s="49">
        <f>DURATION($B$11,B23,D23,C23,$B$12,$B$13)</f>
        <v>0.9277777777777778</v>
      </c>
      <c r="H23" s="50">
        <f>MDURATION($B$11,B23,$B$14,C23,$B$12,$B$13)</f>
        <v>0.24642172052530617</v>
      </c>
      <c r="I23" s="100">
        <v>0.9277777777777778</v>
      </c>
    </row>
    <row r="24" spans="1:9" ht="13.5" thickBot="1">
      <c r="A24" s="51" t="s">
        <v>56</v>
      </c>
      <c r="B24" s="23">
        <v>39573</v>
      </c>
      <c r="C24" s="21">
        <v>3.345</v>
      </c>
      <c r="D24" s="53">
        <v>0.065</v>
      </c>
      <c r="E24" s="47">
        <f>COUPNCD($B$11,B24,$B$12,$B$13)</f>
        <v>39207</v>
      </c>
      <c r="F24" s="48">
        <f>PRICE($B$11,B24,D24,C24,$B$14,$B$12,$B$13)</f>
        <v>9.65997359907628</v>
      </c>
      <c r="G24" s="49">
        <f>DURATION($B$11,B24,D24,C24,$B$12,$B$13)</f>
        <v>1.4403964970220975</v>
      </c>
      <c r="H24" s="50">
        <f>MDURATION($B$11,B24,$B$14,C24,$B$12,$B$13)</f>
        <v>0.19300547223108647</v>
      </c>
      <c r="I24" s="100">
        <v>1.65</v>
      </c>
    </row>
    <row r="25" spans="1:9" ht="13.5" thickBot="1">
      <c r="A25" s="51" t="s">
        <v>57</v>
      </c>
      <c r="B25" s="23">
        <v>39841</v>
      </c>
      <c r="C25" s="21">
        <v>3.48</v>
      </c>
      <c r="D25" s="52">
        <v>0.05</v>
      </c>
      <c r="E25" s="47">
        <f>COUPNCD($B$11,B25,$B$12,$B$13)</f>
        <v>39110</v>
      </c>
      <c r="F25" s="48">
        <f>PRICE($B$11,B25,D25,C25,$B$14,$B$12,$B$13)</f>
        <v>3.315740345737159</v>
      </c>
      <c r="G25" s="49">
        <f>DURATION($B$11,B25,D25,C25,$B$12,$B$13)</f>
        <v>1.4009637188208612</v>
      </c>
      <c r="H25" s="50">
        <f>MDURATION($B$11,B25,$B$14,C25,$B$12,$B$13)</f>
        <v>0.1417087444821019</v>
      </c>
      <c r="I25" s="100">
        <v>2.3805555555555555</v>
      </c>
    </row>
    <row r="26" spans="1:9" ht="13.5" thickBot="1">
      <c r="A26" s="54" t="s">
        <v>58</v>
      </c>
      <c r="B26" s="23">
        <v>39923</v>
      </c>
      <c r="C26" s="21">
        <v>3.575</v>
      </c>
      <c r="D26" s="52">
        <v>0.09</v>
      </c>
      <c r="E26" s="47">
        <f>COUPNCD($B$11,B26,$B$12,$B$13)</f>
        <v>39192</v>
      </c>
      <c r="F26" s="48">
        <f>PRICE($B$11,B26,D26,C26,$B$14,$B$12,$B$13)</f>
        <v>2.8886241351334356</v>
      </c>
      <c r="G26" s="49">
        <f>DURATION($B$11,B26,D26,C26,$B$12,$B$13)</f>
        <v>1.3738761528156485</v>
      </c>
      <c r="H26" s="50">
        <f>MDURATION($B$11,B26,$B$14,C26,$B$12,$B$13)</f>
        <v>0.18733434014595562</v>
      </c>
      <c r="I26" s="100">
        <v>2.6083333333333334</v>
      </c>
    </row>
    <row r="27" spans="1:9" ht="13.5" thickBot="1">
      <c r="A27" s="55" t="s">
        <v>59</v>
      </c>
      <c r="B27" s="24">
        <v>40148</v>
      </c>
      <c r="C27" s="21">
        <v>3.565</v>
      </c>
      <c r="D27" s="53">
        <v>0.04</v>
      </c>
      <c r="E27" s="47">
        <f>COUPNCD($B$11,B27,$B$12,$B$13)</f>
        <v>39052</v>
      </c>
      <c r="F27" s="48">
        <f>PRICE($B$11,B27,D27,C27,$B$14,$B$12,$B$13)</f>
        <v>1.2856965662314646</v>
      </c>
      <c r="G27" s="49">
        <f>DURATION($B$11,B27,D27,C27,$B$12,$B$13)</f>
        <v>0.9590360444649035</v>
      </c>
      <c r="H27" s="50">
        <f>MDURATION($B$11,B27,$B$14,C27,$B$12,$B$13)</f>
        <v>0.10815324988386701</v>
      </c>
      <c r="I27" s="100">
        <v>3.2222222222222223</v>
      </c>
    </row>
    <row r="28" spans="1:9" ht="13.5" thickBot="1">
      <c r="A28" s="55" t="s">
        <v>60</v>
      </c>
      <c r="B28" s="24">
        <v>40617</v>
      </c>
      <c r="C28" s="21">
        <v>3.64</v>
      </c>
      <c r="D28" s="53">
        <v>0.0525</v>
      </c>
      <c r="E28" s="47">
        <f>COUPNCD($B$11,B28,$B$12,$B$13)</f>
        <v>39156</v>
      </c>
      <c r="F28" s="48">
        <f>PRICE($B$11,B28,D28,C28,$B$14,$B$12,$B$13)</f>
        <v>0.584670239479685</v>
      </c>
      <c r="G28" s="49">
        <f>DURATION($B$11,B28,D28,C28,$B$12,$B$13)</f>
        <v>0.8999761870594399</v>
      </c>
      <c r="H28" s="50">
        <f>MDURATION($B$11,B28,$B$14,C28,$B$12,$B$13)</f>
        <v>0.1688736313056325</v>
      </c>
      <c r="I28" s="100">
        <v>4.511111111111111</v>
      </c>
    </row>
    <row r="29" spans="1:9" ht="13.5" thickBot="1">
      <c r="A29" s="51" t="s">
        <v>61</v>
      </c>
      <c r="B29" s="23">
        <v>41190</v>
      </c>
      <c r="C29" s="21">
        <v>3.69</v>
      </c>
      <c r="D29" s="53">
        <v>0.055</v>
      </c>
      <c r="E29" s="47">
        <f>COUPNCD($B$11,B29,$B$12,$B$13)</f>
        <v>38998</v>
      </c>
      <c r="F29" s="48">
        <f>PRICE($B$11,B29,D29,C29,$B$14,$B$12,$B$13)</f>
        <v>1.1461998362990302</v>
      </c>
      <c r="G29" s="49">
        <f>DURATION($B$11,B29,D29,C29,$B$12,$B$13)</f>
        <v>0.3535532057461524</v>
      </c>
      <c r="H29" s="50">
        <f>MDURATION($B$11,B29,$B$14,C29,$B$12,$B$13)</f>
        <v>0.07374556451288596</v>
      </c>
      <c r="I29" s="100">
        <v>6.075</v>
      </c>
    </row>
    <row r="30" spans="1:9" ht="13.5" thickBot="1">
      <c r="A30" s="51" t="s">
        <v>62</v>
      </c>
      <c r="B30" s="23">
        <v>41764</v>
      </c>
      <c r="C30" s="21">
        <v>3.705</v>
      </c>
      <c r="D30" s="53">
        <v>0.0675</v>
      </c>
      <c r="E30" s="47">
        <f>COUPNCD($B$11,B30,$B$12,$B$13)</f>
        <v>39207</v>
      </c>
      <c r="F30" s="48">
        <f>PRICE($B$11,B30,D30,C30,$B$14,$B$12,$B$13)</f>
        <v>0.7708497538736037</v>
      </c>
      <c r="G30" s="49">
        <f>DURATION($B$11,B30,D30,C30,$B$12,$B$13)</f>
        <v>0.9214101383482219</v>
      </c>
      <c r="H30" s="50">
        <f>MDURATION($B$11,B30,$B$14,C30,$B$12,$B$13)</f>
        <v>0.19550972546578962</v>
      </c>
      <c r="I30" s="100">
        <v>7.65</v>
      </c>
    </row>
    <row r="31" spans="1:9" ht="13.5" thickBot="1">
      <c r="A31" s="51" t="s">
        <v>63</v>
      </c>
      <c r="B31" s="23">
        <v>42228</v>
      </c>
      <c r="C31" s="21">
        <v>3.72</v>
      </c>
      <c r="D31" s="52">
        <v>0.045</v>
      </c>
      <c r="E31" s="47">
        <f>COUPNCD($B$11,B31,$B$12,$B$13)</f>
        <v>39306</v>
      </c>
      <c r="F31" s="48">
        <f>PRICE($B$11,B31,D31,C31,$B$14,$B$12,$B$13)</f>
        <v>1.0083497227206446</v>
      </c>
      <c r="G31" s="49">
        <f>DURATION($B$11,B31,D31,C31,$B$12,$B$13)</f>
        <v>1.188803535639835</v>
      </c>
      <c r="H31" s="50">
        <f>MDURATION($B$11,B31,$B$14,C31,$B$12,$B$13)</f>
        <v>0.2517487617942408</v>
      </c>
      <c r="I31" s="100">
        <v>8.919444444444444</v>
      </c>
    </row>
    <row r="32" spans="1:9" ht="13.5" thickBot="1">
      <c r="A32" s="51" t="s">
        <v>64</v>
      </c>
      <c r="B32" s="23">
        <v>42563</v>
      </c>
      <c r="C32" s="21">
        <v>3.735</v>
      </c>
      <c r="D32" s="52">
        <v>0.03</v>
      </c>
      <c r="E32" s="47">
        <f>COUPNCD($B$11,B32,$B$12,$B$13)</f>
        <v>39275</v>
      </c>
      <c r="F32" s="48">
        <f>PRICE($B$11,B32,D32,C32,$B$14,$B$12,$B$13)</f>
        <v>0.5447098364370841</v>
      </c>
      <c r="G32" s="49">
        <f>DURATION($B$11,B32,D32,C32,$B$12,$B$13)</f>
        <v>1.1040388682965898</v>
      </c>
      <c r="H32" s="50">
        <f>MDURATION($B$11,B32,$B$14,C32,$B$12,$B$13)</f>
        <v>0.23312503074835486</v>
      </c>
      <c r="I32" s="100">
        <v>9.83611111111111</v>
      </c>
    </row>
    <row r="33" spans="1:9" ht="13.5" thickBot="1">
      <c r="A33" s="93" t="s">
        <v>66</v>
      </c>
      <c r="B33" s="94">
        <v>44112</v>
      </c>
      <c r="C33" s="95">
        <v>3.76</v>
      </c>
      <c r="D33" s="96">
        <v>0.05</v>
      </c>
      <c r="E33" s="97">
        <f>COUPNCD($B$11,B33,$B$12,$B$13)</f>
        <v>38998</v>
      </c>
      <c r="F33" s="98">
        <f>PRICE($B$11,B33,D33,C33,$B$14,$B$12,$B$13)</f>
        <v>1.0057804345288384</v>
      </c>
      <c r="G33" s="49">
        <f>DURATION($B$11,B33,D33,C33,$B$12,$B$13)</f>
        <v>0.34095751656074974</v>
      </c>
      <c r="H33" s="99">
        <f>MDURATION($B$11,B33,$B$14,C33,$B$12,$B$13)</f>
        <v>0.07162971550754528</v>
      </c>
      <c r="I33" s="101">
        <v>14.222222222222221</v>
      </c>
    </row>
    <row r="36" spans="3:16" ht="13.5" thickBot="1">
      <c r="C36" s="106">
        <v>1047</v>
      </c>
      <c r="P36">
        <v>1050</v>
      </c>
    </row>
    <row r="37" spans="1:21" ht="13.5" thickBot="1">
      <c r="A37" s="70" t="s">
        <v>48</v>
      </c>
      <c r="B37" s="71" t="s">
        <v>74</v>
      </c>
      <c r="C37" s="71" t="s">
        <v>53</v>
      </c>
      <c r="D37" s="71" t="s">
        <v>76</v>
      </c>
      <c r="E37" s="71" t="s">
        <v>75</v>
      </c>
      <c r="F37" s="71" t="s">
        <v>77</v>
      </c>
      <c r="G37" s="71" t="s">
        <v>78</v>
      </c>
      <c r="H37" s="71" t="s">
        <v>79</v>
      </c>
      <c r="I37" s="77" t="s">
        <v>80</v>
      </c>
      <c r="J37" s="72" t="s">
        <v>41</v>
      </c>
      <c r="L37" s="70" t="s">
        <v>48</v>
      </c>
      <c r="M37" s="71" t="s">
        <v>74</v>
      </c>
      <c r="N37" s="71" t="s">
        <v>53</v>
      </c>
      <c r="O37" s="71" t="s">
        <v>76</v>
      </c>
      <c r="P37" s="71" t="s">
        <v>75</v>
      </c>
      <c r="Q37" s="71" t="s">
        <v>77</v>
      </c>
      <c r="R37" s="71" t="s">
        <v>78</v>
      </c>
      <c r="S37" s="71" t="s">
        <v>79</v>
      </c>
      <c r="T37" s="84" t="s">
        <v>80</v>
      </c>
      <c r="U37" s="72" t="s">
        <v>41</v>
      </c>
    </row>
    <row r="38" spans="1:21" ht="12.75">
      <c r="A38" s="75">
        <f>Interpolation!HJ27</f>
        <v>14.075</v>
      </c>
      <c r="B38" s="85">
        <v>44112</v>
      </c>
      <c r="C38" s="61">
        <v>105</v>
      </c>
      <c r="D38" s="62">
        <v>0.03983</v>
      </c>
      <c r="E38" s="61">
        <f>C38/((1+D38)^A38)</f>
        <v>60.596050745721</v>
      </c>
      <c r="F38" s="61">
        <f>A38*(E38/$E$53)</f>
        <v>7.358970865836141</v>
      </c>
      <c r="G38" s="61">
        <f>((A38^2)*E38)/(2*$E$53)</f>
        <v>51.78875746832183</v>
      </c>
      <c r="H38" s="63">
        <v>0.0376</v>
      </c>
      <c r="I38" s="61">
        <f>C38/(1+H38)^A38</f>
        <v>62.45505120729915</v>
      </c>
      <c r="J38" s="64">
        <f>A38*(I38/$I$53)</f>
        <v>7.450803561884534</v>
      </c>
      <c r="L38" s="75">
        <f>Interpolation!EX27</f>
        <v>9.83611111111111</v>
      </c>
      <c r="M38" s="74">
        <v>42563</v>
      </c>
      <c r="N38" s="61">
        <v>103</v>
      </c>
      <c r="O38" s="65">
        <v>0.0395</v>
      </c>
      <c r="P38" s="61">
        <f>N38/((1+O38)^L38)</f>
        <v>70.36385672159966</v>
      </c>
      <c r="Q38" s="61">
        <f aca="true" t="shared" si="0" ref="Q38:Q47">L38*(P38/$P$48)</f>
        <v>7.433440678308789</v>
      </c>
      <c r="R38" s="61">
        <f aca="true" t="shared" si="1" ref="R38:R47">((L38^2)*P38)/(2*$P$48)</f>
        <v>36.55807422484919</v>
      </c>
      <c r="S38" s="63">
        <v>0.03735</v>
      </c>
      <c r="T38" s="61">
        <f>N38/(1+S38)^L38</f>
        <v>71.81151572372704</v>
      </c>
      <c r="U38" s="64">
        <f>L38*(T38/$T$48)</f>
        <v>7.47255051468047</v>
      </c>
    </row>
    <row r="39" spans="1:21" ht="12.75">
      <c r="A39" s="75">
        <f>Interpolation!GU27</f>
        <v>13.075</v>
      </c>
      <c r="B39" s="85">
        <f>B38-366</f>
        <v>43746</v>
      </c>
      <c r="C39" s="61">
        <v>5</v>
      </c>
      <c r="D39" s="62">
        <v>0.03983</v>
      </c>
      <c r="E39" s="61">
        <f>C39/((1+D39)^A39)</f>
        <v>3.0004567355677647</v>
      </c>
      <c r="F39" s="61">
        <f>A39*(E39/$E$53)</f>
        <v>0.3384959102804628</v>
      </c>
      <c r="G39" s="61">
        <f aca="true" t="shared" si="2" ref="G39:G52">((A39^2)*E39)/(2*$E$53)</f>
        <v>2.212917013458525</v>
      </c>
      <c r="H39" s="63">
        <v>0.0376</v>
      </c>
      <c r="I39" s="61">
        <f aca="true" t="shared" si="3" ref="I39:I52">C39/(1+H39)^A39</f>
        <v>3.0858743396520762</v>
      </c>
      <c r="J39" s="64">
        <f aca="true" t="shared" si="4" ref="J39:J52">A39*(I39/$I$53)</f>
        <v>0.34198501435755374</v>
      </c>
      <c r="L39" s="75">
        <f>Interpolation!EI27</f>
        <v>8.83611111111111</v>
      </c>
      <c r="M39" s="80">
        <f>M38-366</f>
        <v>42197</v>
      </c>
      <c r="N39" s="61">
        <v>3</v>
      </c>
      <c r="O39" s="65">
        <v>0.0395</v>
      </c>
      <c r="P39" s="61">
        <f aca="true" t="shared" si="5" ref="P39:P47">N39/((1+O39)^L39)</f>
        <v>2.1303853124884324</v>
      </c>
      <c r="Q39" s="61">
        <f t="shared" si="0"/>
        <v>0.20217904740482023</v>
      </c>
      <c r="R39" s="61">
        <f t="shared" si="1"/>
        <v>0.8932382636037959</v>
      </c>
      <c r="S39" s="63">
        <v>0.03735</v>
      </c>
      <c r="T39" s="61">
        <f aca="true" t="shared" si="6" ref="T39:T47">N39/(1+S39)^L39</f>
        <v>2.169718713670143</v>
      </c>
      <c r="U39" s="64">
        <f aca="true" t="shared" si="7" ref="U39:U47">L39*(T39/$T$48)</f>
        <v>0.20282241204344478</v>
      </c>
    </row>
    <row r="40" spans="1:21" ht="12.75">
      <c r="A40" s="75">
        <f>Interpolation!GF27</f>
        <v>12.075</v>
      </c>
      <c r="B40" s="85">
        <f>B39-365</f>
        <v>43381</v>
      </c>
      <c r="C40" s="61">
        <v>5</v>
      </c>
      <c r="D40" s="65">
        <v>0.0397</v>
      </c>
      <c r="E40" s="61">
        <f aca="true" t="shared" si="8" ref="E40:E52">C40/((1+D40)^A40)</f>
        <v>3.1246787461205026</v>
      </c>
      <c r="F40" s="61">
        <f aca="true" t="shared" si="9" ref="F40:F52">A40*(E40/$E$53)</f>
        <v>0.3255493797262916</v>
      </c>
      <c r="G40" s="61">
        <f t="shared" si="2"/>
        <v>1.9655043800974858</v>
      </c>
      <c r="H40" s="63">
        <v>0.0376</v>
      </c>
      <c r="I40" s="61">
        <f t="shared" si="3"/>
        <v>3.2019032148229947</v>
      </c>
      <c r="J40" s="64">
        <f t="shared" si="4"/>
        <v>0.32770455713851465</v>
      </c>
      <c r="L40" s="75">
        <f>L39-1</f>
        <v>7.83611111111111</v>
      </c>
      <c r="M40" s="80">
        <f>M39-365</f>
        <v>41832</v>
      </c>
      <c r="N40" s="61">
        <v>3</v>
      </c>
      <c r="O40" s="65">
        <v>0.0393</v>
      </c>
      <c r="P40" s="61">
        <f t="shared" si="5"/>
        <v>2.2178771594117292</v>
      </c>
      <c r="Q40" s="61">
        <f t="shared" si="0"/>
        <v>0.18666156045961976</v>
      </c>
      <c r="R40" s="61">
        <f t="shared" si="1"/>
        <v>0.7313503639674823</v>
      </c>
      <c r="S40" s="63">
        <v>0.03735</v>
      </c>
      <c r="T40" s="61">
        <f t="shared" si="6"/>
        <v>2.250757707625723</v>
      </c>
      <c r="U40" s="64">
        <f t="shared" si="7"/>
        <v>0.18658669474534662</v>
      </c>
    </row>
    <row r="41" spans="1:21" ht="12.75">
      <c r="A41" s="75">
        <f>Interpolation!FQ27</f>
        <v>11.075</v>
      </c>
      <c r="B41" s="85">
        <f>B40-365</f>
        <v>43016</v>
      </c>
      <c r="C41" s="61">
        <v>5</v>
      </c>
      <c r="D41" s="65">
        <v>0.0396</v>
      </c>
      <c r="E41" s="61">
        <f t="shared" si="8"/>
        <v>3.2521910844426705</v>
      </c>
      <c r="F41" s="61">
        <f t="shared" si="9"/>
        <v>0.3107736218515026</v>
      </c>
      <c r="G41" s="61">
        <f t="shared" si="2"/>
        <v>1.7209089310026955</v>
      </c>
      <c r="H41" s="63">
        <v>0.0376</v>
      </c>
      <c r="I41" s="61">
        <f t="shared" si="3"/>
        <v>3.3222947757003394</v>
      </c>
      <c r="J41" s="64">
        <f t="shared" si="4"/>
        <v>0.31186672480270555</v>
      </c>
      <c r="L41" s="75">
        <f aca="true" t="shared" si="10" ref="L41:L47">L40-1</f>
        <v>6.83611111111111</v>
      </c>
      <c r="M41" s="80">
        <f>M40-365</f>
        <v>41467</v>
      </c>
      <c r="N41" s="61">
        <v>3</v>
      </c>
      <c r="O41" s="65">
        <v>0.0386</v>
      </c>
      <c r="P41" s="61">
        <f t="shared" si="5"/>
        <v>2.315680953085418</v>
      </c>
      <c r="Q41" s="61">
        <f t="shared" si="0"/>
        <v>0.1700218176580402</v>
      </c>
      <c r="R41" s="61">
        <f t="shared" si="1"/>
        <v>0.5811440184117179</v>
      </c>
      <c r="S41" s="63">
        <v>0.03735</v>
      </c>
      <c r="T41" s="61">
        <f t="shared" si="6"/>
        <v>2.3348235080055435</v>
      </c>
      <c r="U41" s="64">
        <f t="shared" si="7"/>
        <v>0.16885522753677557</v>
      </c>
    </row>
    <row r="42" spans="1:21" ht="12.75">
      <c r="A42" s="75">
        <f>Interpolation!FB27</f>
        <v>10.075</v>
      </c>
      <c r="B42" s="85">
        <f>B41-365</f>
        <v>42651</v>
      </c>
      <c r="C42" s="61">
        <v>5</v>
      </c>
      <c r="D42" s="65">
        <v>0.0395</v>
      </c>
      <c r="E42" s="61">
        <f t="shared" si="8"/>
        <v>3.38425617987404</v>
      </c>
      <c r="F42" s="61">
        <f t="shared" si="9"/>
        <v>0.294193209938326</v>
      </c>
      <c r="G42" s="61">
        <f t="shared" si="2"/>
        <v>1.481998295064317</v>
      </c>
      <c r="H42" s="63">
        <v>0.0376</v>
      </c>
      <c r="I42" s="61">
        <f t="shared" si="3"/>
        <v>3.4472130592666725</v>
      </c>
      <c r="J42" s="64">
        <f t="shared" si="4"/>
        <v>0.2943745918805436</v>
      </c>
      <c r="L42" s="75">
        <f t="shared" si="10"/>
        <v>5.83611111111111</v>
      </c>
      <c r="M42" s="80">
        <f>M41-365</f>
        <v>41102</v>
      </c>
      <c r="N42" s="61">
        <v>3</v>
      </c>
      <c r="O42" s="65">
        <v>0.0377</v>
      </c>
      <c r="P42" s="61">
        <f t="shared" si="5"/>
        <v>2.417265459950799</v>
      </c>
      <c r="Q42" s="61">
        <f t="shared" si="0"/>
        <v>0.1515181700356413</v>
      </c>
      <c r="R42" s="61">
        <f t="shared" si="1"/>
        <v>0.44213843784011436</v>
      </c>
      <c r="S42" s="63">
        <v>0.03735</v>
      </c>
      <c r="T42" s="61">
        <f t="shared" si="6"/>
        <v>2.4220291660295508</v>
      </c>
      <c r="U42" s="64">
        <f t="shared" si="7"/>
        <v>0.1495389270903539</v>
      </c>
    </row>
    <row r="43" spans="1:21" ht="12.75">
      <c r="A43" s="75">
        <f>Interpolation!EM27</f>
        <v>9.075</v>
      </c>
      <c r="B43" s="85">
        <f>B42-366</f>
        <v>42285</v>
      </c>
      <c r="C43" s="61">
        <v>5</v>
      </c>
      <c r="D43" s="65">
        <v>0.0395</v>
      </c>
      <c r="E43" s="61">
        <f t="shared" si="8"/>
        <v>3.517934298979065</v>
      </c>
      <c r="F43" s="61">
        <f t="shared" si="9"/>
        <v>0.2754601105417197</v>
      </c>
      <c r="G43" s="61">
        <f t="shared" si="2"/>
        <v>1.249900251583053</v>
      </c>
      <c r="H43" s="63">
        <v>0.0376</v>
      </c>
      <c r="I43" s="61">
        <f t="shared" si="3"/>
        <v>3.5768282702950995</v>
      </c>
      <c r="J43" s="64">
        <f t="shared" si="4"/>
        <v>0.27512614586177786</v>
      </c>
      <c r="L43" s="75">
        <f t="shared" si="10"/>
        <v>4.83611111111111</v>
      </c>
      <c r="M43" s="80">
        <f>M42-365</f>
        <v>40737</v>
      </c>
      <c r="N43" s="61">
        <v>3</v>
      </c>
      <c r="O43" s="65">
        <v>0.0367</v>
      </c>
      <c r="P43" s="61">
        <f t="shared" si="5"/>
        <v>2.5201194776920484</v>
      </c>
      <c r="Q43" s="61">
        <f t="shared" si="0"/>
        <v>0.13089836430182675</v>
      </c>
      <c r="R43" s="61">
        <f t="shared" si="1"/>
        <v>0.31651951701316716</v>
      </c>
      <c r="S43" s="63">
        <v>0.03735</v>
      </c>
      <c r="T43" s="61">
        <f t="shared" si="6"/>
        <v>2.5124919553807543</v>
      </c>
      <c r="U43" s="64">
        <f t="shared" si="7"/>
        <v>0.1285441421589281</v>
      </c>
    </row>
    <row r="44" spans="1:21" ht="12.75">
      <c r="A44" s="75">
        <f>Interpolation!DX27</f>
        <v>8.075</v>
      </c>
      <c r="B44" s="85">
        <f>B43-365</f>
        <v>41920</v>
      </c>
      <c r="C44" s="61">
        <v>5</v>
      </c>
      <c r="D44" s="65">
        <v>0.0393</v>
      </c>
      <c r="E44" s="61">
        <f t="shared" si="8"/>
        <v>3.6625791308963427</v>
      </c>
      <c r="F44" s="61">
        <f t="shared" si="9"/>
        <v>0.2551842739435857</v>
      </c>
      <c r="G44" s="61">
        <f t="shared" si="2"/>
        <v>1.0303065060472272</v>
      </c>
      <c r="H44" s="63">
        <v>0.0376</v>
      </c>
      <c r="I44" s="61">
        <f t="shared" si="3"/>
        <v>3.7113170132581956</v>
      </c>
      <c r="J44" s="64">
        <f t="shared" si="4"/>
        <v>0.254014041679384</v>
      </c>
      <c r="L44" s="75">
        <f t="shared" si="10"/>
        <v>3.8361111111111104</v>
      </c>
      <c r="M44" s="80">
        <f>M43-366</f>
        <v>40371</v>
      </c>
      <c r="N44" s="61">
        <v>3</v>
      </c>
      <c r="O44" s="65">
        <v>0.0353</v>
      </c>
      <c r="P44" s="61">
        <f t="shared" si="5"/>
        <v>2.6261866164172214</v>
      </c>
      <c r="Q44" s="61">
        <f t="shared" si="0"/>
        <v>0.10820157435952818</v>
      </c>
      <c r="R44" s="61">
        <f t="shared" si="1"/>
        <v>0.20753663082015056</v>
      </c>
      <c r="S44" s="63">
        <v>0.03735</v>
      </c>
      <c r="T44" s="61">
        <f t="shared" si="6"/>
        <v>2.6063335299142256</v>
      </c>
      <c r="U44" s="64">
        <f t="shared" si="7"/>
        <v>0.10577243662520792</v>
      </c>
    </row>
    <row r="45" spans="1:21" ht="12.75">
      <c r="A45" s="75">
        <f>Interpolation!DI27</f>
        <v>7.075</v>
      </c>
      <c r="B45" s="85">
        <f>B44-365</f>
        <v>41555</v>
      </c>
      <c r="C45" s="61">
        <v>5</v>
      </c>
      <c r="D45" s="65">
        <v>0.0388</v>
      </c>
      <c r="E45" s="61">
        <f t="shared" si="8"/>
        <v>3.81950006771647</v>
      </c>
      <c r="F45" s="61">
        <f t="shared" si="9"/>
        <v>0.23316176042297362</v>
      </c>
      <c r="G45" s="61">
        <f t="shared" si="2"/>
        <v>0.8248097274962691</v>
      </c>
      <c r="H45" s="63">
        <v>0.0376</v>
      </c>
      <c r="I45" s="61">
        <f t="shared" si="3"/>
        <v>3.8508625329567043</v>
      </c>
      <c r="J45" s="64">
        <f t="shared" si="4"/>
        <v>0.23092534492250053</v>
      </c>
      <c r="L45" s="75">
        <f t="shared" si="10"/>
        <v>2.8361111111111104</v>
      </c>
      <c r="M45" s="80">
        <f>M44-365</f>
        <v>40006</v>
      </c>
      <c r="N45" s="61">
        <v>3</v>
      </c>
      <c r="O45" s="65">
        <v>0.0339</v>
      </c>
      <c r="P45" s="61">
        <f t="shared" si="5"/>
        <v>2.7293455287122246</v>
      </c>
      <c r="Q45" s="61">
        <f t="shared" si="0"/>
        <v>0.0831378098574671</v>
      </c>
      <c r="R45" s="61">
        <f t="shared" si="1"/>
        <v>0.11789403314510265</v>
      </c>
      <c r="S45" s="63">
        <v>0.03735</v>
      </c>
      <c r="T45" s="61">
        <f t="shared" si="6"/>
        <v>2.703680087256522</v>
      </c>
      <c r="U45" s="64">
        <f t="shared" si="7"/>
        <v>0.08112036271756393</v>
      </c>
    </row>
    <row r="46" spans="1:21" ht="12.75">
      <c r="A46" s="75">
        <f>Interpolation!CT27</f>
        <v>6.075</v>
      </c>
      <c r="B46" s="85">
        <f>B45-365</f>
        <v>41190</v>
      </c>
      <c r="C46" s="61">
        <v>5</v>
      </c>
      <c r="D46" s="65">
        <v>0.0379</v>
      </c>
      <c r="E46" s="61">
        <f t="shared" si="8"/>
        <v>3.988643939809521</v>
      </c>
      <c r="F46" s="61">
        <f t="shared" si="9"/>
        <v>0.20907201789131394</v>
      </c>
      <c r="G46" s="61">
        <f t="shared" si="2"/>
        <v>0.6350562543448661</v>
      </c>
      <c r="H46" s="63">
        <v>0.0376</v>
      </c>
      <c r="I46" s="61">
        <f t="shared" si="3"/>
        <v>3.9956549641958765</v>
      </c>
      <c r="J46" s="64">
        <f t="shared" si="4"/>
        <v>0.20574126327793474</v>
      </c>
      <c r="L46" s="75">
        <f t="shared" si="10"/>
        <v>1.8361111111111104</v>
      </c>
      <c r="M46" s="80">
        <f>M45-365</f>
        <v>39641</v>
      </c>
      <c r="N46" s="61">
        <v>3</v>
      </c>
      <c r="O46" s="65">
        <v>0.03</v>
      </c>
      <c r="P46" s="61">
        <f t="shared" si="5"/>
        <v>2.841519781700293</v>
      </c>
      <c r="Q46" s="61">
        <f t="shared" si="0"/>
        <v>0.05603591410037073</v>
      </c>
      <c r="R46" s="61">
        <f t="shared" si="1"/>
        <v>0.051444082250479216</v>
      </c>
      <c r="S46" s="63">
        <v>0.03735</v>
      </c>
      <c r="T46" s="61">
        <f t="shared" si="6"/>
        <v>2.8046625385155526</v>
      </c>
      <c r="U46" s="64">
        <f t="shared" si="7"/>
        <v>0.05447922396004692</v>
      </c>
    </row>
    <row r="47" spans="1:21" ht="13.5" thickBot="1">
      <c r="A47" s="75">
        <f>Interpolation!CE27</f>
        <v>5.075</v>
      </c>
      <c r="B47" s="85">
        <f>B46-365</f>
        <v>40825</v>
      </c>
      <c r="C47" s="61">
        <v>5</v>
      </c>
      <c r="D47" s="65">
        <v>0.0369</v>
      </c>
      <c r="E47" s="61">
        <f t="shared" si="8"/>
        <v>4.160115288953777</v>
      </c>
      <c r="F47" s="61">
        <f t="shared" si="9"/>
        <v>0.18216534992141384</v>
      </c>
      <c r="G47" s="61">
        <f t="shared" si="2"/>
        <v>0.46224457542558767</v>
      </c>
      <c r="H47" s="63">
        <v>0.0376</v>
      </c>
      <c r="I47" s="61">
        <f t="shared" si="3"/>
        <v>4.145891590849641</v>
      </c>
      <c r="J47" s="64">
        <f t="shared" si="4"/>
        <v>0.17833686567805995</v>
      </c>
      <c r="L47" s="76">
        <f t="shared" si="10"/>
        <v>0.8361111111111104</v>
      </c>
      <c r="M47" s="81">
        <f>M46-366</f>
        <v>39275</v>
      </c>
      <c r="N47" s="66">
        <v>3</v>
      </c>
      <c r="O47" s="68">
        <v>0.0224</v>
      </c>
      <c r="P47" s="66">
        <f t="shared" si="5"/>
        <v>2.944944827301921</v>
      </c>
      <c r="Q47" s="66">
        <f t="shared" si="0"/>
        <v>0.026445877139650138</v>
      </c>
      <c r="R47" s="66">
        <f t="shared" si="1"/>
        <v>0.011055845859770394</v>
      </c>
      <c r="S47" s="73">
        <v>0.03735</v>
      </c>
      <c r="T47" s="66">
        <f t="shared" si="6"/>
        <v>2.9094166843291087</v>
      </c>
      <c r="U47" s="67">
        <f t="shared" si="7"/>
        <v>0.025734827406144252</v>
      </c>
    </row>
    <row r="48" spans="1:21" ht="13.5" thickBot="1">
      <c r="A48" s="75">
        <f>Interpolation!BP27</f>
        <v>4.075</v>
      </c>
      <c r="B48" s="85">
        <f>B47-366</f>
        <v>40459</v>
      </c>
      <c r="C48" s="61">
        <v>5</v>
      </c>
      <c r="D48" s="65">
        <v>0.0357</v>
      </c>
      <c r="E48" s="61">
        <f t="shared" si="8"/>
        <v>4.33402638708976</v>
      </c>
      <c r="F48" s="61">
        <f t="shared" si="9"/>
        <v>0.15238545763392605</v>
      </c>
      <c r="G48" s="61">
        <f t="shared" si="2"/>
        <v>0.3104853699291243</v>
      </c>
      <c r="H48" s="63">
        <v>0.0376</v>
      </c>
      <c r="I48" s="61">
        <f t="shared" si="3"/>
        <v>4.3017771146655885</v>
      </c>
      <c r="J48" s="64">
        <f t="shared" si="4"/>
        <v>0.14858078861030283</v>
      </c>
      <c r="P48" s="78">
        <f>SUM(P38:P47)</f>
        <v>93.10718183835975</v>
      </c>
      <c r="Q48" s="79">
        <f>SUM(Q38:Q47)</f>
        <v>8.548540813625753</v>
      </c>
      <c r="R48" s="79">
        <f>SUM(R38:R47)</f>
        <v>39.91039541776098</v>
      </c>
      <c r="S48" s="79"/>
      <c r="T48" s="79">
        <f>SUM(T38:T47)</f>
        <v>94.52542961445414</v>
      </c>
      <c r="U48" s="83">
        <f>SUM(U38:U47)</f>
        <v>8.576004768964282</v>
      </c>
    </row>
    <row r="49" spans="1:10" ht="12.75">
      <c r="A49" s="75">
        <f>Interpolation!BA27</f>
        <v>3.075</v>
      </c>
      <c r="B49" s="85">
        <f>B48-365</f>
        <v>40094</v>
      </c>
      <c r="C49" s="61">
        <v>5</v>
      </c>
      <c r="D49" s="65">
        <v>0.0341</v>
      </c>
      <c r="E49" s="61">
        <f t="shared" si="8"/>
        <v>4.510141832946844</v>
      </c>
      <c r="F49" s="61">
        <f t="shared" si="9"/>
        <v>0.11966294283856875</v>
      </c>
      <c r="G49" s="61">
        <f t="shared" si="2"/>
        <v>0.1839817746142995</v>
      </c>
      <c r="H49" s="63">
        <v>0.0376</v>
      </c>
      <c r="I49" s="61">
        <f t="shared" si="3"/>
        <v>4.463523934177015</v>
      </c>
      <c r="J49" s="64">
        <f t="shared" si="4"/>
        <v>0.11633492901982932</v>
      </c>
    </row>
    <row r="50" spans="1:10" ht="12.75">
      <c r="A50" s="75">
        <f>Interpolation!AL27</f>
        <v>2.075</v>
      </c>
      <c r="B50" s="85">
        <f>B49-365</f>
        <v>39729</v>
      </c>
      <c r="C50" s="61">
        <v>5</v>
      </c>
      <c r="D50" s="65">
        <v>0.0317</v>
      </c>
      <c r="E50" s="61">
        <f t="shared" si="8"/>
        <v>4.686478575465818</v>
      </c>
      <c r="F50" s="61">
        <f t="shared" si="9"/>
        <v>0.08390524240615112</v>
      </c>
      <c r="G50" s="61">
        <f t="shared" si="2"/>
        <v>0.0870516889963818</v>
      </c>
      <c r="H50" s="63">
        <v>0.0376</v>
      </c>
      <c r="I50" s="61">
        <f t="shared" si="3"/>
        <v>4.631352434102071</v>
      </c>
      <c r="J50" s="64">
        <f t="shared" si="4"/>
        <v>0.08145412321244648</v>
      </c>
    </row>
    <row r="51" spans="1:10" ht="12.75">
      <c r="A51" s="75">
        <f>Interpolation!W27</f>
        <v>1.075</v>
      </c>
      <c r="B51" s="85">
        <f>B50-366</f>
        <v>39363</v>
      </c>
      <c r="C51" s="61">
        <v>5</v>
      </c>
      <c r="D51" s="65">
        <v>0.0248</v>
      </c>
      <c r="E51" s="61">
        <f t="shared" si="8"/>
        <v>4.870044771913736</v>
      </c>
      <c r="F51" s="61">
        <f t="shared" si="9"/>
        <v>0.0451716315945561</v>
      </c>
      <c r="G51" s="61">
        <f t="shared" si="2"/>
        <v>0.024279751982073904</v>
      </c>
      <c r="H51" s="63">
        <v>0.0376</v>
      </c>
      <c r="I51" s="61">
        <f t="shared" si="3"/>
        <v>4.805491285624309</v>
      </c>
      <c r="J51" s="64">
        <f t="shared" si="4"/>
        <v>0.043785811139097366</v>
      </c>
    </row>
    <row r="52" spans="1:10" ht="13.5" thickBot="1">
      <c r="A52" s="76">
        <f>A51-1</f>
        <v>0.07499999999999996</v>
      </c>
      <c r="B52" s="86">
        <f>B51-365</f>
        <v>38998</v>
      </c>
      <c r="C52" s="66">
        <v>5</v>
      </c>
      <c r="D52" s="68">
        <v>0.0248</v>
      </c>
      <c r="E52" s="66">
        <f t="shared" si="8"/>
        <v>4.990821882257196</v>
      </c>
      <c r="F52" s="66">
        <f t="shared" si="9"/>
        <v>0.003229666608704725</v>
      </c>
      <c r="G52" s="66">
        <f t="shared" si="2"/>
        <v>0.00012111249782642714</v>
      </c>
      <c r="H52" s="73">
        <v>0.0376</v>
      </c>
      <c r="I52" s="66">
        <f t="shared" si="3"/>
        <v>4.986177757963784</v>
      </c>
      <c r="J52" s="67">
        <f t="shared" si="4"/>
        <v>0.003169685416599587</v>
      </c>
    </row>
    <row r="53" spans="1:10" ht="13.5" thickBot="1">
      <c r="A53" s="61"/>
      <c r="B53" s="61"/>
      <c r="C53" s="61"/>
      <c r="D53" s="61"/>
      <c r="E53" s="78">
        <f>SUM(E38:E52)</f>
        <v>115.89791966775454</v>
      </c>
      <c r="F53" s="102">
        <f>SUM(F38:F52)</f>
        <v>10.187381441435639</v>
      </c>
      <c r="G53" s="79">
        <f>SUM(G38:G52)</f>
        <v>63.97832310086156</v>
      </c>
      <c r="H53" s="79"/>
      <c r="I53" s="79">
        <f>SUM(I38:I52)</f>
        <v>117.98121349482953</v>
      </c>
      <c r="J53" s="103">
        <f>SUM(J38:J52)</f>
        <v>10.264203448881785</v>
      </c>
    </row>
    <row r="55" spans="5:16" ht="13.5" thickBot="1">
      <c r="E55">
        <v>1049</v>
      </c>
      <c r="P55">
        <v>1041</v>
      </c>
    </row>
    <row r="56" spans="1:21" ht="13.5" thickBot="1">
      <c r="A56" s="69" t="s">
        <v>48</v>
      </c>
      <c r="B56" s="70" t="s">
        <v>74</v>
      </c>
      <c r="C56" s="71" t="s">
        <v>53</v>
      </c>
      <c r="D56" s="71" t="s">
        <v>76</v>
      </c>
      <c r="E56" s="71" t="s">
        <v>75</v>
      </c>
      <c r="F56" s="71" t="s">
        <v>77</v>
      </c>
      <c r="G56" s="71" t="s">
        <v>78</v>
      </c>
      <c r="H56" s="71" t="s">
        <v>79</v>
      </c>
      <c r="I56" s="84" t="s">
        <v>80</v>
      </c>
      <c r="J56" s="72" t="s">
        <v>41</v>
      </c>
      <c r="L56" s="69" t="s">
        <v>48</v>
      </c>
      <c r="M56" s="70" t="s">
        <v>74</v>
      </c>
      <c r="N56" s="71" t="s">
        <v>53</v>
      </c>
      <c r="O56" s="71" t="s">
        <v>76</v>
      </c>
      <c r="P56" s="71" t="s">
        <v>75</v>
      </c>
      <c r="Q56" s="71" t="s">
        <v>77</v>
      </c>
      <c r="R56" s="71" t="s">
        <v>78</v>
      </c>
      <c r="S56" s="71" t="s">
        <v>79</v>
      </c>
      <c r="T56" s="84" t="s">
        <v>80</v>
      </c>
      <c r="U56" s="72" t="s">
        <v>41</v>
      </c>
    </row>
    <row r="57" spans="1:21" ht="12.75">
      <c r="A57" s="75">
        <f>Interpolation!EJ27</f>
        <v>8.919444444444444</v>
      </c>
      <c r="B57" s="85">
        <v>42228</v>
      </c>
      <c r="C57" s="61">
        <v>104.5</v>
      </c>
      <c r="D57" s="65">
        <v>0.0395</v>
      </c>
      <c r="E57" s="61">
        <f>C57/((1+D57)^A57)</f>
        <v>73.96923954451182</v>
      </c>
      <c r="F57" s="61">
        <f aca="true" t="shared" si="11" ref="F57:F65">A57*(E57/$E$66)</f>
        <v>6.296270866444671</v>
      </c>
      <c r="G57" s="61">
        <f aca="true" t="shared" si="12" ref="G57:G65">((A57^2)*E57)/(2*$E$66)</f>
        <v>28.07961910021367</v>
      </c>
      <c r="H57" s="63">
        <v>0.0372</v>
      </c>
      <c r="I57" s="61">
        <f>C57/(1+H57)^A57</f>
        <v>75.44518550544889</v>
      </c>
      <c r="J57" s="64">
        <f>A57*(I57/$I$66)</f>
        <v>6.33725356937584</v>
      </c>
      <c r="L57" s="75">
        <f>Interpolation!DR27</f>
        <v>7.65</v>
      </c>
      <c r="M57" s="7">
        <v>41764</v>
      </c>
      <c r="N57" s="61">
        <v>106.75</v>
      </c>
      <c r="O57" s="65">
        <v>0.0392</v>
      </c>
      <c r="P57" s="61">
        <f>N57/((1+O57)^L57)</f>
        <v>79.546207270666</v>
      </c>
      <c r="Q57" s="61">
        <f>L57*(P57/$P$66)</f>
        <v>5.0230741524114</v>
      </c>
      <c r="R57" s="61">
        <f>((L57^2)*P57)/(2*$P$66)</f>
        <v>19.213258632973606</v>
      </c>
      <c r="S57" s="63">
        <v>0.03705</v>
      </c>
      <c r="T57" s="61">
        <f>N57/(1+S57)^L57</f>
        <v>80.81653210023532</v>
      </c>
      <c r="U57" s="64">
        <f>L57*(T57/$T$66)</f>
        <v>5.055136344433296</v>
      </c>
    </row>
    <row r="58" spans="1:21" ht="12.75">
      <c r="A58" s="75">
        <f>A57-1</f>
        <v>7.919444444444444</v>
      </c>
      <c r="B58" s="80">
        <f>B57-365</f>
        <v>41863</v>
      </c>
      <c r="C58" s="61">
        <v>4.5</v>
      </c>
      <c r="D58" s="65">
        <v>0.0393</v>
      </c>
      <c r="E58" s="61">
        <f aca="true" t="shared" si="13" ref="E58:E65">C58/((1+D58)^A58)</f>
        <v>3.3161462076589237</v>
      </c>
      <c r="F58" s="61">
        <f t="shared" si="11"/>
        <v>0.25062410046957945</v>
      </c>
      <c r="G58" s="61">
        <f t="shared" si="12"/>
        <v>0.9924018200538485</v>
      </c>
      <c r="H58" s="63">
        <v>0.0372</v>
      </c>
      <c r="I58" s="61">
        <f aca="true" t="shared" si="14" ref="I58:I65">C58/(1+H58)^A58</f>
        <v>3.369692428977341</v>
      </c>
      <c r="J58" s="64">
        <f aca="true" t="shared" si="15" ref="J58:J64">A58*(I58/$I$66)</f>
        <v>0.25131402618680215</v>
      </c>
      <c r="L58" s="75">
        <f aca="true" t="shared" si="16" ref="L58:L64">L57-1</f>
        <v>6.65</v>
      </c>
      <c r="M58" s="80">
        <f>M57-365</f>
        <v>41399</v>
      </c>
      <c r="N58" s="61">
        <v>6.75</v>
      </c>
      <c r="O58" s="65">
        <v>0.0384</v>
      </c>
      <c r="P58" s="61">
        <f aca="true" t="shared" si="17" ref="P58:P64">N58/((1+O58)^L58)</f>
        <v>5.253861917688971</v>
      </c>
      <c r="Q58" s="61">
        <f aca="true" t="shared" si="18" ref="Q58:Q64">L58*(P58/$P$66)</f>
        <v>0.28839583000772545</v>
      </c>
      <c r="R58" s="61">
        <f aca="true" t="shared" si="19" ref="R58:R64">((L58^2)*P58)/(2*$P$66)</f>
        <v>0.9589161347756872</v>
      </c>
      <c r="S58" s="63">
        <v>0.03705</v>
      </c>
      <c r="T58" s="61">
        <f aca="true" t="shared" si="20" ref="T58:T64">N58/(1+S58)^L58</f>
        <v>5.299510970943382</v>
      </c>
      <c r="U58" s="64">
        <f aca="true" t="shared" si="21" ref="U58:U64">L58*(T58/$I$66)</f>
        <v>0.3318861965054123</v>
      </c>
    </row>
    <row r="59" spans="1:21" ht="12.75">
      <c r="A59" s="75">
        <f aca="true" t="shared" si="22" ref="A59:A64">A58-1</f>
        <v>6.919444444444444</v>
      </c>
      <c r="B59" s="80">
        <f>B58-365</f>
        <v>41498</v>
      </c>
      <c r="C59" s="61">
        <v>4.5</v>
      </c>
      <c r="D59" s="65">
        <v>0.0387</v>
      </c>
      <c r="E59" s="61">
        <f t="shared" si="13"/>
        <v>3.460269813886229</v>
      </c>
      <c r="F59" s="61">
        <f t="shared" si="11"/>
        <v>0.22849443928416413</v>
      </c>
      <c r="G59" s="61">
        <f t="shared" si="12"/>
        <v>0.7905272892456288</v>
      </c>
      <c r="H59" s="63">
        <v>0.0372</v>
      </c>
      <c r="I59" s="61">
        <f t="shared" si="14"/>
        <v>3.495044987335298</v>
      </c>
      <c r="J59" s="64">
        <f t="shared" si="15"/>
        <v>0.22774861582978936</v>
      </c>
      <c r="L59" s="75">
        <f t="shared" si="16"/>
        <v>5.65</v>
      </c>
      <c r="M59" s="80">
        <f>M58-365</f>
        <v>41034</v>
      </c>
      <c r="N59" s="61">
        <v>6.75</v>
      </c>
      <c r="O59" s="65">
        <v>0.0375</v>
      </c>
      <c r="P59" s="61">
        <f t="shared" si="17"/>
        <v>5.4824032645049</v>
      </c>
      <c r="Q59" s="61">
        <f t="shared" si="18"/>
        <v>0.25568667879473905</v>
      </c>
      <c r="R59" s="61">
        <f t="shared" si="19"/>
        <v>0.7223148675951379</v>
      </c>
      <c r="S59" s="63">
        <v>0.03705</v>
      </c>
      <c r="T59" s="61">
        <f t="shared" si="20"/>
        <v>5.495857852416834</v>
      </c>
      <c r="U59" s="64">
        <f t="shared" si="21"/>
        <v>0.2924258011256464</v>
      </c>
    </row>
    <row r="60" spans="1:21" ht="12.75">
      <c r="A60" s="75">
        <f t="shared" si="22"/>
        <v>5.919444444444444</v>
      </c>
      <c r="B60" s="80">
        <f>B59-365</f>
        <v>41133</v>
      </c>
      <c r="C60" s="61">
        <v>4.5</v>
      </c>
      <c r="D60" s="65">
        <v>0.0378</v>
      </c>
      <c r="E60" s="61">
        <f t="shared" si="13"/>
        <v>3.6126722318185203</v>
      </c>
      <c r="F60" s="61">
        <f t="shared" si="11"/>
        <v>0.2040816488328755</v>
      </c>
      <c r="G60" s="61">
        <f t="shared" si="12"/>
        <v>0.6040249911984135</v>
      </c>
      <c r="H60" s="63">
        <v>0.0372</v>
      </c>
      <c r="I60" s="61">
        <f t="shared" si="14"/>
        <v>3.6250606608641704</v>
      </c>
      <c r="J60" s="64">
        <f t="shared" si="15"/>
        <v>0.20208216054021638</v>
      </c>
      <c r="L60" s="75">
        <f t="shared" si="16"/>
        <v>4.65</v>
      </c>
      <c r="M60" s="80">
        <f>M59-365</f>
        <v>40669</v>
      </c>
      <c r="N60" s="61">
        <v>6.75</v>
      </c>
      <c r="O60" s="65">
        <v>0.0365</v>
      </c>
      <c r="P60" s="61">
        <f t="shared" si="17"/>
        <v>5.713556125838002</v>
      </c>
      <c r="Q60" s="61">
        <f t="shared" si="18"/>
        <v>0.2193047950766462</v>
      </c>
      <c r="R60" s="61">
        <f t="shared" si="19"/>
        <v>0.5098836485532023</v>
      </c>
      <c r="S60" s="63">
        <v>0.03705</v>
      </c>
      <c r="T60" s="61">
        <f t="shared" si="20"/>
        <v>5.699479385848878</v>
      </c>
      <c r="U60" s="64">
        <f t="shared" si="21"/>
        <v>0.24958580943658146</v>
      </c>
    </row>
    <row r="61" spans="1:21" ht="12.75">
      <c r="A61" s="75">
        <f t="shared" si="22"/>
        <v>4.919444444444444</v>
      </c>
      <c r="B61" s="80">
        <f>B60-365</f>
        <v>40768</v>
      </c>
      <c r="C61" s="61">
        <v>4.5</v>
      </c>
      <c r="D61" s="65">
        <v>0.0368</v>
      </c>
      <c r="E61" s="61">
        <f t="shared" si="13"/>
        <v>3.7670543806703907</v>
      </c>
      <c r="F61" s="61">
        <f t="shared" si="11"/>
        <v>0.17685298506283934</v>
      </c>
      <c r="G61" s="61">
        <f t="shared" si="12"/>
        <v>0.43500921742540066</v>
      </c>
      <c r="H61" s="63">
        <v>0.0372</v>
      </c>
      <c r="I61" s="61">
        <f t="shared" si="14"/>
        <v>3.759912917448317</v>
      </c>
      <c r="J61" s="64">
        <f t="shared" si="15"/>
        <v>0.17419095333256934</v>
      </c>
      <c r="L61" s="75">
        <f t="shared" si="16"/>
        <v>3.6500000000000004</v>
      </c>
      <c r="M61" s="80">
        <f>M60-365</f>
        <v>40304</v>
      </c>
      <c r="N61" s="61">
        <v>6.75</v>
      </c>
      <c r="O61" s="65">
        <v>0.035</v>
      </c>
      <c r="P61" s="61">
        <f t="shared" si="17"/>
        <v>5.953488185035466</v>
      </c>
      <c r="Q61" s="61">
        <f t="shared" si="18"/>
        <v>0.17937133369822103</v>
      </c>
      <c r="R61" s="61">
        <f t="shared" si="19"/>
        <v>0.32735268399925344</v>
      </c>
      <c r="S61" s="63">
        <v>0.03705</v>
      </c>
      <c r="T61" s="61">
        <f t="shared" si="20"/>
        <v>5.910645097094579</v>
      </c>
      <c r="U61" s="64">
        <f t="shared" si="21"/>
        <v>0.20316996073508706</v>
      </c>
    </row>
    <row r="62" spans="1:21" ht="12.75">
      <c r="A62" s="75">
        <f t="shared" si="22"/>
        <v>3.9194444444444443</v>
      </c>
      <c r="B62" s="80">
        <f>B61-366</f>
        <v>40402</v>
      </c>
      <c r="C62" s="61">
        <v>4.5</v>
      </c>
      <c r="D62" s="65">
        <v>0.0355</v>
      </c>
      <c r="E62" s="61">
        <f t="shared" si="13"/>
        <v>3.9249355147399823</v>
      </c>
      <c r="F62" s="61">
        <f t="shared" si="11"/>
        <v>0.14680859532177654</v>
      </c>
      <c r="G62" s="61">
        <f t="shared" si="12"/>
        <v>0.28770406666531484</v>
      </c>
      <c r="H62" s="63">
        <v>0.0372</v>
      </c>
      <c r="I62" s="61">
        <f t="shared" si="14"/>
        <v>3.899781677977394</v>
      </c>
      <c r="J62" s="64">
        <f t="shared" si="15"/>
        <v>0.14394499093163143</v>
      </c>
      <c r="L62" s="75">
        <f t="shared" si="16"/>
        <v>2.6500000000000004</v>
      </c>
      <c r="M62" s="80">
        <f>M61-366</f>
        <v>39938</v>
      </c>
      <c r="N62" s="61">
        <v>6.75</v>
      </c>
      <c r="O62" s="65">
        <v>0.0337</v>
      </c>
      <c r="P62" s="61">
        <f t="shared" si="17"/>
        <v>6.18241714393539</v>
      </c>
      <c r="Q62" s="61">
        <f t="shared" si="18"/>
        <v>0.1352361677319996</v>
      </c>
      <c r="R62" s="61">
        <f t="shared" si="19"/>
        <v>0.17918792224489946</v>
      </c>
      <c r="S62" s="63">
        <v>0.03705</v>
      </c>
      <c r="T62" s="61">
        <f t="shared" si="20"/>
        <v>6.129634497941934</v>
      </c>
      <c r="U62" s="64">
        <f t="shared" si="21"/>
        <v>0.15297209058023384</v>
      </c>
    </row>
    <row r="63" spans="1:21" ht="12.75">
      <c r="A63" s="75">
        <f>A62-1</f>
        <v>2.9194444444444443</v>
      </c>
      <c r="B63" s="80">
        <f>B62-365</f>
        <v>40037</v>
      </c>
      <c r="C63" s="61">
        <v>4.5</v>
      </c>
      <c r="D63" s="65">
        <v>0.034</v>
      </c>
      <c r="E63" s="61">
        <f t="shared" si="13"/>
        <v>4.0815075816822235</v>
      </c>
      <c r="F63" s="61">
        <f t="shared" si="11"/>
        <v>0.11371434844887689</v>
      </c>
      <c r="G63" s="61">
        <f t="shared" si="12"/>
        <v>0.16599136141634668</v>
      </c>
      <c r="H63" s="63">
        <v>0.0372</v>
      </c>
      <c r="I63" s="61">
        <f t="shared" si="14"/>
        <v>4.044853556398153</v>
      </c>
      <c r="J63" s="64">
        <f t="shared" si="15"/>
        <v>0.11120767651920396</v>
      </c>
      <c r="L63" s="75">
        <f t="shared" si="16"/>
        <v>1.6500000000000004</v>
      </c>
      <c r="M63" s="80">
        <f>M62-365</f>
        <v>39573</v>
      </c>
      <c r="N63" s="61">
        <v>6.75</v>
      </c>
      <c r="O63" s="65">
        <v>0.034</v>
      </c>
      <c r="P63" s="61">
        <f t="shared" si="17"/>
        <v>6.387705481593751</v>
      </c>
      <c r="Q63" s="61">
        <f t="shared" si="18"/>
        <v>0.08699964988063834</v>
      </c>
      <c r="R63" s="61">
        <f t="shared" si="19"/>
        <v>0.07177471115152664</v>
      </c>
      <c r="S63" s="63">
        <v>0.03705</v>
      </c>
      <c r="T63" s="61">
        <f t="shared" si="20"/>
        <v>6.3567374560906815</v>
      </c>
      <c r="U63" s="64">
        <f t="shared" si="21"/>
        <v>0.09877566633387996</v>
      </c>
    </row>
    <row r="64" spans="1:21" ht="12.75">
      <c r="A64" s="75">
        <f t="shared" si="22"/>
        <v>1.9194444444444443</v>
      </c>
      <c r="B64" s="80">
        <f>B63-365</f>
        <v>39672</v>
      </c>
      <c r="C64" s="61">
        <v>4.5</v>
      </c>
      <c r="D64" s="65">
        <v>0.0306</v>
      </c>
      <c r="E64" s="61">
        <f t="shared" si="13"/>
        <v>4.247043613776676</v>
      </c>
      <c r="F64" s="61">
        <f t="shared" si="11"/>
        <v>0.07779590045986769</v>
      </c>
      <c r="G64" s="61">
        <f t="shared" si="12"/>
        <v>0.07466245446912301</v>
      </c>
      <c r="H64" s="63">
        <v>0.0372</v>
      </c>
      <c r="I64" s="61">
        <f t="shared" si="14"/>
        <v>4.195322108696163</v>
      </c>
      <c r="J64" s="64">
        <f t="shared" si="15"/>
        <v>0.07583550907824106</v>
      </c>
      <c r="L64" s="75">
        <f t="shared" si="16"/>
        <v>0.6500000000000004</v>
      </c>
      <c r="M64" s="80">
        <f>M63-365</f>
        <v>39208</v>
      </c>
      <c r="N64" s="61">
        <v>6.75</v>
      </c>
      <c r="O64" s="65">
        <v>0.0287</v>
      </c>
      <c r="P64" s="61">
        <f t="shared" si="17"/>
        <v>6.626986592450717</v>
      </c>
      <c r="Q64" s="61">
        <f t="shared" si="18"/>
        <v>0.035556428007687</v>
      </c>
      <c r="R64" s="61">
        <f t="shared" si="19"/>
        <v>0.01155583910249828</v>
      </c>
      <c r="S64" s="63">
        <v>0.03705</v>
      </c>
      <c r="T64" s="61">
        <f t="shared" si="20"/>
        <v>6.592254578838842</v>
      </c>
      <c r="U64" s="64">
        <f t="shared" si="21"/>
        <v>0.04035330187970162</v>
      </c>
    </row>
    <row r="65" spans="1:21" ht="13.5" thickBot="1">
      <c r="A65" s="76">
        <f>A64-1</f>
        <v>0.9194444444444443</v>
      </c>
      <c r="B65" s="81">
        <f>B64-366</f>
        <v>39306</v>
      </c>
      <c r="C65" s="66">
        <v>4.5</v>
      </c>
      <c r="D65" s="68">
        <v>0.0228</v>
      </c>
      <c r="E65" s="66">
        <f t="shared" si="13"/>
        <v>4.40768440762365</v>
      </c>
      <c r="F65" s="66">
        <f t="shared" si="11"/>
        <v>0.03867500947370524</v>
      </c>
      <c r="G65" s="66">
        <f t="shared" si="12"/>
        <v>0.017779761299717263</v>
      </c>
      <c r="H65" s="73">
        <v>0.0372</v>
      </c>
      <c r="I65" s="66">
        <f t="shared" si="14"/>
        <v>4.35138809113966</v>
      </c>
      <c r="J65" s="67">
        <f>A65*(I65/$I$66)</f>
        <v>0.03767775874859622</v>
      </c>
      <c r="L65" s="76"/>
      <c r="M65" s="81"/>
      <c r="N65" s="66"/>
      <c r="O65" s="87"/>
      <c r="P65" s="66"/>
      <c r="Q65" s="66"/>
      <c r="R65" s="66"/>
      <c r="S65" s="73"/>
      <c r="T65" s="66"/>
      <c r="U65" s="67"/>
    </row>
    <row r="66" spans="5:21" ht="13.5" thickBot="1">
      <c r="E66" s="78">
        <f>SUM(E57:E65)</f>
        <v>104.78655329636841</v>
      </c>
      <c r="F66" s="79">
        <f>SUM(F57:F65)</f>
        <v>7.5333178937983565</v>
      </c>
      <c r="G66" s="79">
        <f>SUM(G57:G65)</f>
        <v>31.447720061987464</v>
      </c>
      <c r="H66" s="82"/>
      <c r="I66" s="79">
        <f>SUM(I57:I65)</f>
        <v>106.18624193428539</v>
      </c>
      <c r="J66" s="83">
        <f>SUM(J57:J65)</f>
        <v>7.5612552605428895</v>
      </c>
      <c r="P66" s="78">
        <f>SUM(P57:P65)</f>
        <v>121.1466259817132</v>
      </c>
      <c r="Q66" s="79">
        <f>SUM(Q57:Q65)</f>
        <v>6.223625035609057</v>
      </c>
      <c r="R66" s="79">
        <f>SUM(R57:R65)</f>
        <v>21.994244440395814</v>
      </c>
      <c r="S66" s="82"/>
      <c r="T66" s="79">
        <f>SUM(T57:T65)</f>
        <v>122.30065193941046</v>
      </c>
      <c r="U66" s="83">
        <f>SUM(U57:U65)</f>
        <v>6.42430517102984</v>
      </c>
    </row>
    <row r="68" spans="5:16" ht="13.5" thickBot="1">
      <c r="E68">
        <v>1046</v>
      </c>
      <c r="P68">
        <v>1045</v>
      </c>
    </row>
    <row r="69" spans="1:21" ht="13.5" thickBot="1">
      <c r="A69" s="70" t="s">
        <v>48</v>
      </c>
      <c r="B69" s="71" t="s">
        <v>74</v>
      </c>
      <c r="C69" s="71" t="s">
        <v>53</v>
      </c>
      <c r="D69" s="71" t="s">
        <v>76</v>
      </c>
      <c r="E69" s="71" t="s">
        <v>75</v>
      </c>
      <c r="F69" s="71" t="s">
        <v>77</v>
      </c>
      <c r="G69" s="71" t="s">
        <v>78</v>
      </c>
      <c r="H69" s="71" t="s">
        <v>79</v>
      </c>
      <c r="I69" s="84" t="s">
        <v>80</v>
      </c>
      <c r="J69" s="72" t="s">
        <v>41</v>
      </c>
      <c r="L69" s="70" t="s">
        <v>48</v>
      </c>
      <c r="M69" s="71" t="s">
        <v>74</v>
      </c>
      <c r="N69" s="71" t="s">
        <v>53</v>
      </c>
      <c r="O69" s="71" t="s">
        <v>76</v>
      </c>
      <c r="P69" s="71" t="s">
        <v>75</v>
      </c>
      <c r="Q69" s="71" t="s">
        <v>77</v>
      </c>
      <c r="R69" s="71" t="s">
        <v>78</v>
      </c>
      <c r="S69" s="71" t="s">
        <v>79</v>
      </c>
      <c r="T69" s="84" t="s">
        <v>80</v>
      </c>
      <c r="U69" s="72" t="s">
        <v>41</v>
      </c>
    </row>
    <row r="70" spans="1:21" ht="12.75">
      <c r="A70" s="75">
        <f>Interpolation!CT27</f>
        <v>6.075</v>
      </c>
      <c r="B70" s="74">
        <v>41190</v>
      </c>
      <c r="C70" s="61">
        <v>105.5</v>
      </c>
      <c r="D70" s="65">
        <v>0.0379</v>
      </c>
      <c r="E70" s="61">
        <f>C70/((1+D70)^A70)</f>
        <v>84.16038712998089</v>
      </c>
      <c r="F70" s="61">
        <f>A70*(E70/$E$77)</f>
        <v>4.4665585142524</v>
      </c>
      <c r="G70" s="61">
        <f aca="true" t="shared" si="23" ref="G70:G76">((A70^2)*E70)/(2*$E$77)</f>
        <v>13.567171487041662</v>
      </c>
      <c r="H70" s="63">
        <v>0.0369</v>
      </c>
      <c r="I70" s="61">
        <f>C70/(1+H70)^A70</f>
        <v>84.65467508624235</v>
      </c>
      <c r="J70" s="64">
        <f>A70*(I70/$I$77)</f>
        <v>4.480841831153082</v>
      </c>
      <c r="L70" s="75">
        <f>Interpolation!BW27</f>
        <v>4.511111111111111</v>
      </c>
      <c r="M70" s="7">
        <v>40617</v>
      </c>
      <c r="N70" s="61">
        <v>105.25</v>
      </c>
      <c r="O70" s="65">
        <v>0.0363</v>
      </c>
      <c r="P70" s="61">
        <f>N70/((1+O70)^L70)</f>
        <v>89.61182079762695</v>
      </c>
      <c r="Q70" s="61">
        <f>L70*(P70/$P$77)</f>
        <v>3.6975126657410184</v>
      </c>
      <c r="R70" s="61">
        <f>((L70^2)*P70)/(2*$P$77)</f>
        <v>8.339945234949186</v>
      </c>
      <c r="S70" s="63">
        <v>0.0364</v>
      </c>
      <c r="T70" s="61">
        <f>N70/(1+S70)^L70</f>
        <v>89.57282230183448</v>
      </c>
      <c r="U70" s="64">
        <f>L70*(T70/$T$77)</f>
        <v>3.7026253438901136</v>
      </c>
    </row>
    <row r="71" spans="1:21" ht="12.75">
      <c r="A71" s="75">
        <f aca="true" t="shared" si="24" ref="A71:A76">A70-1</f>
        <v>5.075</v>
      </c>
      <c r="B71" s="80">
        <f>B70-366</f>
        <v>40824</v>
      </c>
      <c r="C71" s="61">
        <v>5.5</v>
      </c>
      <c r="D71" s="65">
        <v>0.0369</v>
      </c>
      <c r="E71" s="61">
        <f aca="true" t="shared" si="25" ref="E71:E76">C71/((1+D71)^A71)</f>
        <v>4.576126817849155</v>
      </c>
      <c r="F71" s="61">
        <f aca="true" t="shared" si="26" ref="F71:F76">A71*(E71/$E$77)</f>
        <v>0.20288648550370642</v>
      </c>
      <c r="G71" s="61">
        <f t="shared" si="23"/>
        <v>0.514824456965655</v>
      </c>
      <c r="H71" s="63">
        <v>0.0369</v>
      </c>
      <c r="I71" s="61">
        <f aca="true" t="shared" si="27" ref="I71:I76">C71/(1+H71)^A71</f>
        <v>4.576126817849155</v>
      </c>
      <c r="J71" s="64">
        <f aca="true" t="shared" si="28" ref="J71:J76">A71*(I71/$I$77)</f>
        <v>0.2023468661852366</v>
      </c>
      <c r="L71" s="75">
        <f>L70-1</f>
        <v>3.511111111111111</v>
      </c>
      <c r="M71" s="80">
        <f>M70-365</f>
        <v>40252</v>
      </c>
      <c r="N71" s="61">
        <v>5.25</v>
      </c>
      <c r="O71" s="65">
        <v>0.0348</v>
      </c>
      <c r="P71" s="61">
        <f>N71/((1+O71)^L71)</f>
        <v>4.6558262214315675</v>
      </c>
      <c r="Q71" s="61">
        <f>L71*(P71/$P$77)</f>
        <v>0.14952099539347985</v>
      </c>
      <c r="R71" s="61">
        <f>((L71^2)*P71)/(2*$P$77)</f>
        <v>0.2624924141352202</v>
      </c>
      <c r="S71" s="63">
        <v>0.0364</v>
      </c>
      <c r="T71" s="61">
        <f>N71/(1+S71)^L71</f>
        <v>4.630638322342153</v>
      </c>
      <c r="U71" s="64">
        <f>L71*(T71/$T$77)</f>
        <v>0.14898255628120702</v>
      </c>
    </row>
    <row r="72" spans="1:21" ht="12.75">
      <c r="A72" s="75">
        <f t="shared" si="24"/>
        <v>4.075</v>
      </c>
      <c r="B72" s="80">
        <f>B71-365</f>
        <v>40459</v>
      </c>
      <c r="C72" s="61">
        <v>5.5</v>
      </c>
      <c r="D72" s="65">
        <v>0.0357</v>
      </c>
      <c r="E72" s="61">
        <f t="shared" si="25"/>
        <v>4.7674290257987355</v>
      </c>
      <c r="F72" s="61">
        <f t="shared" si="26"/>
        <v>0.16971915874538585</v>
      </c>
      <c r="G72" s="61">
        <f t="shared" si="23"/>
        <v>0.34580278594372366</v>
      </c>
      <c r="H72" s="63">
        <v>0.0369</v>
      </c>
      <c r="I72" s="61">
        <f t="shared" si="27"/>
        <v>4.744985897427788</v>
      </c>
      <c r="J72" s="64">
        <f t="shared" si="28"/>
        <v>0.16847091075979262</v>
      </c>
      <c r="L72" s="75">
        <f>L71-1</f>
        <v>2.511111111111111</v>
      </c>
      <c r="M72" s="80">
        <f>M71-365</f>
        <v>39887</v>
      </c>
      <c r="N72" s="61">
        <v>5.25</v>
      </c>
      <c r="O72" s="65">
        <v>0.0336</v>
      </c>
      <c r="P72" s="61">
        <f>N72/((1+O72)^L72)</f>
        <v>4.831907141822213</v>
      </c>
      <c r="Q72" s="61">
        <f>L72*(P72/$P$77)</f>
        <v>0.11098016182287153</v>
      </c>
      <c r="R72" s="61">
        <f>((L72^2)*P72)/(2*$P$77)</f>
        <v>0.13934175873316093</v>
      </c>
      <c r="S72" s="63">
        <v>0.0364</v>
      </c>
      <c r="T72" s="61">
        <f>N72/(1+S72)^L72</f>
        <v>4.799193557275407</v>
      </c>
      <c r="U72" s="64">
        <f>L72*(T72/$T$77)</f>
        <v>0.11042926525488768</v>
      </c>
    </row>
    <row r="73" spans="1:21" ht="12.75">
      <c r="A73" s="75">
        <f t="shared" si="24"/>
        <v>3.075</v>
      </c>
      <c r="B73" s="80">
        <f>B72-365</f>
        <v>40094</v>
      </c>
      <c r="C73" s="61">
        <v>5.5</v>
      </c>
      <c r="D73" s="65">
        <v>0.0341</v>
      </c>
      <c r="E73" s="61">
        <f t="shared" si="25"/>
        <v>4.961156016241528</v>
      </c>
      <c r="F73" s="61">
        <f t="shared" si="26"/>
        <v>0.1332744889630309</v>
      </c>
      <c r="G73" s="61">
        <f t="shared" si="23"/>
        <v>0.20490952678066002</v>
      </c>
      <c r="H73" s="63">
        <v>0.0369</v>
      </c>
      <c r="I73" s="61">
        <f t="shared" si="27"/>
        <v>4.920075877042873</v>
      </c>
      <c r="J73" s="64">
        <f t="shared" si="28"/>
        <v>0.1318193923074844</v>
      </c>
      <c r="L73" s="75">
        <f>L72-1</f>
        <v>1.511111111111111</v>
      </c>
      <c r="M73" s="80">
        <f>M72-365</f>
        <v>39522</v>
      </c>
      <c r="N73" s="61">
        <v>5.25</v>
      </c>
      <c r="O73" s="65">
        <v>0.0278</v>
      </c>
      <c r="P73" s="61">
        <f>N73/((1+O73)^L73)</f>
        <v>5.036908544987631</v>
      </c>
      <c r="Q73" s="61">
        <f>L73*(P73/$P$77)</f>
        <v>0.06961796252735955</v>
      </c>
      <c r="R73" s="61">
        <f>((L73^2)*P73)/(2*$P$77)</f>
        <v>0.05260023835400499</v>
      </c>
      <c r="S73" s="63">
        <v>0.0364</v>
      </c>
      <c r="T73" s="61">
        <f>N73/(1+S73)^L73</f>
        <v>4.973884202760232</v>
      </c>
      <c r="U73" s="64">
        <f>L73*(T73/$T$77)</f>
        <v>0.06887189871408195</v>
      </c>
    </row>
    <row r="74" spans="1:21" ht="12.75">
      <c r="A74" s="75">
        <f t="shared" si="24"/>
        <v>2.075</v>
      </c>
      <c r="B74" s="80">
        <f>B73-365</f>
        <v>39729</v>
      </c>
      <c r="C74" s="61">
        <v>5.5</v>
      </c>
      <c r="D74" s="65">
        <v>0.0317</v>
      </c>
      <c r="E74" s="61">
        <f t="shared" si="25"/>
        <v>5.1551264330124</v>
      </c>
      <c r="F74" s="61">
        <f t="shared" si="26"/>
        <v>0.09344938405939648</v>
      </c>
      <c r="G74" s="61">
        <f t="shared" si="23"/>
        <v>0.09695373596162385</v>
      </c>
      <c r="H74" s="63">
        <v>0.0369</v>
      </c>
      <c r="I74" s="61">
        <f t="shared" si="27"/>
        <v>5.101626676905754</v>
      </c>
      <c r="J74" s="64">
        <f t="shared" si="28"/>
        <v>0.09223360011659625</v>
      </c>
      <c r="L74" s="75">
        <f>L73-1</f>
        <v>0.5111111111111111</v>
      </c>
      <c r="M74" s="80">
        <f>M73-366</f>
        <v>39156</v>
      </c>
      <c r="N74" s="61">
        <v>5.25</v>
      </c>
      <c r="O74" s="65">
        <v>0.0214</v>
      </c>
      <c r="P74" s="61">
        <f>N74/((1+O74)^L74)</f>
        <v>5.193488813326012</v>
      </c>
      <c r="Q74" s="61">
        <f>L74*(P74/$P$77)</f>
        <v>0.024279255602305455</v>
      </c>
      <c r="R74" s="61">
        <f>((L74^2)*P74)/(2*$P$77)</f>
        <v>0.0062046986539225045</v>
      </c>
      <c r="S74" s="63">
        <v>0.0364</v>
      </c>
      <c r="T74" s="61">
        <f>N74/(1+S74)^L74</f>
        <v>5.154933587740705</v>
      </c>
      <c r="U74" s="64">
        <f>L74*(T74/$T$77)</f>
        <v>0.02414284152981344</v>
      </c>
    </row>
    <row r="75" spans="1:21" ht="12.75">
      <c r="A75" s="75">
        <f t="shared" si="24"/>
        <v>1.0750000000000002</v>
      </c>
      <c r="B75" s="80">
        <f>B74-366</f>
        <v>39363</v>
      </c>
      <c r="C75" s="61">
        <v>5.5</v>
      </c>
      <c r="D75" s="65">
        <v>0.0248</v>
      </c>
      <c r="E75" s="61">
        <f t="shared" si="25"/>
        <v>5.357049249105109</v>
      </c>
      <c r="F75" s="61">
        <f t="shared" si="26"/>
        <v>0.05030986179666622</v>
      </c>
      <c r="G75" s="61">
        <f t="shared" si="23"/>
        <v>0.0270415507157081</v>
      </c>
      <c r="H75" s="63">
        <v>0.0369</v>
      </c>
      <c r="I75" s="61">
        <f t="shared" si="27"/>
        <v>5.289876701283577</v>
      </c>
      <c r="J75" s="64">
        <f t="shared" si="28"/>
        <v>0.04954688985926075</v>
      </c>
      <c r="L75" s="75"/>
      <c r="M75" s="80"/>
      <c r="N75" s="61"/>
      <c r="O75" s="88"/>
      <c r="P75" s="61"/>
      <c r="Q75" s="61"/>
      <c r="R75" s="61"/>
      <c r="S75" s="63"/>
      <c r="T75" s="61"/>
      <c r="U75" s="64"/>
    </row>
    <row r="76" spans="1:21" ht="13.5" thickBot="1">
      <c r="A76" s="76">
        <f t="shared" si="24"/>
        <v>0.07500000000000018</v>
      </c>
      <c r="B76" s="81">
        <f>B75-365</f>
        <v>38998</v>
      </c>
      <c r="C76" s="66">
        <v>5.5</v>
      </c>
      <c r="D76" s="68">
        <v>0.0248</v>
      </c>
      <c r="E76" s="61">
        <f t="shared" si="25"/>
        <v>5.489904070482916</v>
      </c>
      <c r="F76" s="61">
        <f t="shared" si="26"/>
        <v>0.0035970381187830467</v>
      </c>
      <c r="G76" s="61">
        <f t="shared" si="23"/>
        <v>0.00013488892945436455</v>
      </c>
      <c r="H76" s="63">
        <v>0.0369</v>
      </c>
      <c r="I76" s="61">
        <f t="shared" si="27"/>
        <v>5.48507315156094</v>
      </c>
      <c r="J76" s="64">
        <f t="shared" si="28"/>
        <v>0.0035843141926791334</v>
      </c>
      <c r="L76" s="76"/>
      <c r="M76" s="81"/>
      <c r="N76" s="66"/>
      <c r="O76" s="87"/>
      <c r="P76" s="61"/>
      <c r="Q76" s="61"/>
      <c r="R76" s="61"/>
      <c r="S76" s="63"/>
      <c r="T76" s="61"/>
      <c r="U76" s="64"/>
    </row>
    <row r="77" spans="5:21" ht="13.5" thickBot="1">
      <c r="E77" s="78">
        <f>SUM(E70:E76)</f>
        <v>114.46717874247074</v>
      </c>
      <c r="F77" s="79">
        <f>SUM(F70:F76)</f>
        <v>5.119794931439368</v>
      </c>
      <c r="G77" s="79">
        <f>SUM(G70:G76)</f>
        <v>14.756838432338487</v>
      </c>
      <c r="H77" s="82"/>
      <c r="I77" s="79">
        <f>SUM(I70:I76)</f>
        <v>114.77244020831243</v>
      </c>
      <c r="J77" s="83">
        <f>SUM(J70:J76)</f>
        <v>5.1288438045741325</v>
      </c>
      <c r="P77" s="78">
        <f>SUM(P70:P76)</f>
        <v>109.32995151919437</v>
      </c>
      <c r="Q77" s="79">
        <f>SUM(Q70:Q76)</f>
        <v>4.051911041087035</v>
      </c>
      <c r="R77" s="79">
        <f>SUM(R70:R76)</f>
        <v>8.800584344825495</v>
      </c>
      <c r="S77" s="82"/>
      <c r="T77" s="79">
        <f>SUM(T70:T76)</f>
        <v>109.13147197195296</v>
      </c>
      <c r="U77" s="83">
        <f>SUM(U70:U76)</f>
        <v>4.055051905670104</v>
      </c>
    </row>
    <row r="79" spans="5:16" ht="13.5" thickBot="1">
      <c r="E79">
        <v>1048</v>
      </c>
      <c r="P79">
        <v>1034</v>
      </c>
    </row>
    <row r="80" spans="1:21" ht="13.5" thickBot="1">
      <c r="A80" s="70" t="s">
        <v>48</v>
      </c>
      <c r="B80" s="71" t="s">
        <v>74</v>
      </c>
      <c r="C80" s="71" t="s">
        <v>53</v>
      </c>
      <c r="D80" s="71" t="s">
        <v>76</v>
      </c>
      <c r="E80" s="71" t="s">
        <v>75</v>
      </c>
      <c r="F80" s="71" t="s">
        <v>77</v>
      </c>
      <c r="G80" s="71" t="s">
        <v>78</v>
      </c>
      <c r="H80" s="71" t="s">
        <v>79</v>
      </c>
      <c r="I80" s="77" t="s">
        <v>80</v>
      </c>
      <c r="J80" s="72" t="s">
        <v>41</v>
      </c>
      <c r="L80" s="70" t="s">
        <v>48</v>
      </c>
      <c r="M80" s="71" t="s">
        <v>74</v>
      </c>
      <c r="N80" s="71" t="s">
        <v>53</v>
      </c>
      <c r="O80" s="71" t="s">
        <v>76</v>
      </c>
      <c r="P80" s="71" t="s">
        <v>75</v>
      </c>
      <c r="Q80" s="71" t="s">
        <v>77</v>
      </c>
      <c r="R80" s="71" t="s">
        <v>78</v>
      </c>
      <c r="S80" s="71" t="s">
        <v>79</v>
      </c>
      <c r="T80" s="77" t="s">
        <v>80</v>
      </c>
      <c r="U80" s="72" t="s">
        <v>41</v>
      </c>
    </row>
    <row r="81" spans="1:21" ht="12.75">
      <c r="A81" s="75">
        <f>Interpolation!BD27</f>
        <v>3.2222222222222223</v>
      </c>
      <c r="B81" s="74">
        <v>40148</v>
      </c>
      <c r="C81" s="61">
        <v>104</v>
      </c>
      <c r="D81" s="65">
        <v>0.0343</v>
      </c>
      <c r="E81" s="61">
        <f>C81/((1+D81)^A81)</f>
        <v>93.29083537287548</v>
      </c>
      <c r="F81" s="61">
        <f>A81*(E81/$E$85)</f>
        <v>2.8662838484500512</v>
      </c>
      <c r="G81" s="61">
        <f>((A81^2)*E81)/(2*$E$85)</f>
        <v>4.6179017558361934</v>
      </c>
      <c r="H81" s="63">
        <v>0.03565</v>
      </c>
      <c r="I81" s="61">
        <f>C81/(1+H81)^A81</f>
        <v>92.89955677754965</v>
      </c>
      <c r="J81" s="64">
        <f>A81*(I81/$I$85)</f>
        <v>2.8672334656433063</v>
      </c>
      <c r="L81" s="75">
        <f>Interpolation!AT27</f>
        <v>2.6083333333333334</v>
      </c>
      <c r="M81" s="7">
        <v>39923</v>
      </c>
      <c r="N81" s="61">
        <v>109</v>
      </c>
      <c r="O81" s="65">
        <v>0.0337</v>
      </c>
      <c r="P81" s="61">
        <f>N81/((1+O81)^L81)</f>
        <v>99.9725572574894</v>
      </c>
      <c r="Q81" s="61">
        <f>L81*(P81/$P$85)</f>
        <v>2.2200311595635456</v>
      </c>
      <c r="R81" s="61">
        <f>((L81^2)*P81)/(2*$P$85)</f>
        <v>2.8952906372641243</v>
      </c>
      <c r="S81" s="63">
        <v>0.03575</v>
      </c>
      <c r="T81" s="61">
        <f>N81/(1+S81)^L81</f>
        <v>99.4572677509943</v>
      </c>
      <c r="U81" s="64">
        <f>L81*(T81/$T$85)</f>
        <v>2.2215623356631564</v>
      </c>
    </row>
    <row r="82" spans="1:21" ht="12.75">
      <c r="A82" s="75">
        <f>A81-1</f>
        <v>2.2222222222222223</v>
      </c>
      <c r="B82" s="80">
        <f>B81-365</f>
        <v>39783</v>
      </c>
      <c r="C82" s="61">
        <v>4</v>
      </c>
      <c r="D82" s="65">
        <v>0.0325</v>
      </c>
      <c r="E82" s="61">
        <f>C82/((1+D82)^A82)</f>
        <v>3.725573970086954</v>
      </c>
      <c r="F82" s="61">
        <f>A82*(E82/$E$85)</f>
        <v>0.07894150517339349</v>
      </c>
      <c r="G82" s="61">
        <f>((A82^2)*E82)/(2*$E$85)</f>
        <v>0.08771278352599277</v>
      </c>
      <c r="H82" s="63">
        <v>0.03565</v>
      </c>
      <c r="I82" s="61">
        <f>C82/(1+H82)^A82</f>
        <v>3.700439460641127</v>
      </c>
      <c r="J82" s="64">
        <f>A82*(I82/$I$85)</f>
        <v>0.07876526097330214</v>
      </c>
      <c r="L82" s="75">
        <f>L81-1</f>
        <v>1.6083333333333334</v>
      </c>
      <c r="M82" s="80">
        <f>M81-365</f>
        <v>39558</v>
      </c>
      <c r="N82" s="61">
        <v>9</v>
      </c>
      <c r="O82" s="65">
        <v>0.0285</v>
      </c>
      <c r="P82" s="61">
        <f>N82/((1+O82)^L82)</f>
        <v>8.602287106975625</v>
      </c>
      <c r="Q82" s="61">
        <f>L82*(P82/$P$85)</f>
        <v>0.11778911901359947</v>
      </c>
      <c r="R82" s="61">
        <f>((L82^2)*P82)/(2*$P$85)</f>
        <v>0.09472208320676956</v>
      </c>
      <c r="S82" s="63">
        <v>0.03575</v>
      </c>
      <c r="T82" s="61">
        <f>N82/(1+S82)^L82</f>
        <v>8.505649409704874</v>
      </c>
      <c r="U82" s="64">
        <f>L82*(T82/$T$85)</f>
        <v>0.11715003662620777</v>
      </c>
    </row>
    <row r="83" spans="1:21" ht="12.75">
      <c r="A83" s="75">
        <f>A82-1</f>
        <v>1.2222222222222223</v>
      </c>
      <c r="B83" s="80">
        <f>B82-366</f>
        <v>39417</v>
      </c>
      <c r="C83" s="61">
        <v>4</v>
      </c>
      <c r="D83" s="65">
        <v>0.0258</v>
      </c>
      <c r="E83" s="61">
        <f>C83/((1+D83)^A83)</f>
        <v>3.8773849475612976</v>
      </c>
      <c r="F83" s="61">
        <f>A83*(E83/$E$85)</f>
        <v>0.045187032520388346</v>
      </c>
      <c r="G83" s="61">
        <f>((A83^2)*E83)/(2*$E$85)</f>
        <v>0.027614297651348433</v>
      </c>
      <c r="H83" s="63">
        <v>0.03565</v>
      </c>
      <c r="I83" s="61">
        <f>C83/(1+H83)^A83</f>
        <v>3.832360127412983</v>
      </c>
      <c r="J83" s="64">
        <f>A83*(I83/$I$85)</f>
        <v>0.0448652833898502</v>
      </c>
      <c r="L83" s="75">
        <f>L82-1</f>
        <v>0.6083333333333334</v>
      </c>
      <c r="M83" s="80">
        <f>M82-366</f>
        <v>39192</v>
      </c>
      <c r="N83" s="61">
        <v>9</v>
      </c>
      <c r="O83" s="65">
        <v>0.0216</v>
      </c>
      <c r="P83" s="61">
        <f>N83/((1+O83)^L83)</f>
        <v>8.883756335783795</v>
      </c>
      <c r="Q83" s="61">
        <f>L83*(P83/$P$85)</f>
        <v>0.04601012673444038</v>
      </c>
      <c r="R83" s="61">
        <f>((L83^2)*P83)/(2*$P$85)</f>
        <v>0.013994746881725617</v>
      </c>
      <c r="S83" s="63">
        <v>0.03575</v>
      </c>
      <c r="T83" s="61">
        <f>N83/(1+S83)^L83</f>
        <v>8.809726376101821</v>
      </c>
      <c r="U83" s="64">
        <f>L83*(T83/$T$85)</f>
        <v>0.04589474083833373</v>
      </c>
    </row>
    <row r="84" spans="1:21" ht="13.5" thickBot="1">
      <c r="A84" s="76">
        <f>A83-1</f>
        <v>0.22222222222222232</v>
      </c>
      <c r="B84" s="81">
        <f>B83-365</f>
        <v>39052</v>
      </c>
      <c r="C84" s="66">
        <v>4</v>
      </c>
      <c r="D84" s="68">
        <v>0.0205</v>
      </c>
      <c r="E84" s="66">
        <f>C84/((1+D84)^A84)</f>
        <v>3.982002651466663</v>
      </c>
      <c r="F84" s="66">
        <f>A84*(E84/$E$85)</f>
        <v>0.008437499441297779</v>
      </c>
      <c r="G84" s="66">
        <f>((A84^2)*E84)/(2*$E$85)</f>
        <v>0.0009374999379219759</v>
      </c>
      <c r="H84" s="73">
        <v>0.03565</v>
      </c>
      <c r="I84" s="66">
        <f>C84/(1+H84)^A84</f>
        <v>3.968983765955256</v>
      </c>
      <c r="J84" s="67">
        <f>A84*(I84/$I$85)</f>
        <v>0.008448132862308794</v>
      </c>
      <c r="L84" s="76"/>
      <c r="M84" s="81"/>
      <c r="N84" s="66"/>
      <c r="O84" s="87"/>
      <c r="P84" s="66"/>
      <c r="Q84" s="66"/>
      <c r="R84" s="66"/>
      <c r="S84" s="73"/>
      <c r="T84" s="66"/>
      <c r="U84" s="67"/>
    </row>
    <row r="85" spans="1:21" ht="13.5" thickBot="1">
      <c r="A85" s="61"/>
      <c r="B85" s="61"/>
      <c r="C85" s="61"/>
      <c r="D85" s="61"/>
      <c r="E85" s="78">
        <f>SUM(E81:E84)</f>
        <v>104.87579694199039</v>
      </c>
      <c r="F85" s="79">
        <f>SUM(F81:F84)</f>
        <v>2.9988498855851313</v>
      </c>
      <c r="G85" s="79">
        <f>SUM(G81:G84)</f>
        <v>4.734166336951456</v>
      </c>
      <c r="H85" s="82"/>
      <c r="I85" s="79">
        <f>SUM(I81:I84)</f>
        <v>104.40134013155901</v>
      </c>
      <c r="J85" s="83">
        <f>SUM(J81:J84)</f>
        <v>2.9993121428687677</v>
      </c>
      <c r="L85" s="61"/>
      <c r="M85" s="61"/>
      <c r="N85" s="61"/>
      <c r="O85" s="61"/>
      <c r="P85" s="78">
        <f>SUM(P81:P84)</f>
        <v>117.45860070024882</v>
      </c>
      <c r="Q85" s="79">
        <f>SUM(Q81:Q84)</f>
        <v>2.3838304053115857</v>
      </c>
      <c r="R85" s="79">
        <f>SUM(R81:R84)</f>
        <v>3.0040074673526194</v>
      </c>
      <c r="S85" s="82"/>
      <c r="T85" s="79">
        <f>SUM(T81:T84)</f>
        <v>116.772643536801</v>
      </c>
      <c r="U85" s="83">
        <f>SUM(U81:U84)</f>
        <v>2.3846071131276982</v>
      </c>
    </row>
    <row r="87" spans="5:16" ht="13.5" thickBot="1">
      <c r="E87">
        <v>1043</v>
      </c>
      <c r="P87">
        <v>1040</v>
      </c>
    </row>
    <row r="88" spans="1:21" ht="13.5" thickBot="1">
      <c r="A88" s="70" t="s">
        <v>48</v>
      </c>
      <c r="B88" s="71" t="s">
        <v>74</v>
      </c>
      <c r="C88" s="71" t="s">
        <v>53</v>
      </c>
      <c r="D88" s="71" t="s">
        <v>76</v>
      </c>
      <c r="E88" s="71" t="s">
        <v>75</v>
      </c>
      <c r="F88" s="71" t="s">
        <v>77</v>
      </c>
      <c r="G88" s="71" t="s">
        <v>78</v>
      </c>
      <c r="H88" s="71" t="s">
        <v>79</v>
      </c>
      <c r="I88" s="77" t="s">
        <v>80</v>
      </c>
      <c r="J88" s="72" t="s">
        <v>41</v>
      </c>
      <c r="L88" s="70" t="s">
        <v>48</v>
      </c>
      <c r="M88" s="71" t="s">
        <v>74</v>
      </c>
      <c r="N88" s="71" t="s">
        <v>53</v>
      </c>
      <c r="O88" s="71" t="s">
        <v>76</v>
      </c>
      <c r="P88" s="71" t="s">
        <v>75</v>
      </c>
      <c r="Q88" s="71" t="s">
        <v>77</v>
      </c>
      <c r="R88" s="71" t="s">
        <v>78</v>
      </c>
      <c r="S88" s="71" t="s">
        <v>79</v>
      </c>
      <c r="T88" s="77" t="s">
        <v>80</v>
      </c>
      <c r="U88" s="72" t="s">
        <v>41</v>
      </c>
    </row>
    <row r="89" spans="1:21" ht="12.75">
      <c r="A89" s="75">
        <f>Interpolation!AQ27</f>
        <v>2.3805555555555555</v>
      </c>
      <c r="B89" s="74">
        <v>39841</v>
      </c>
      <c r="C89" s="61">
        <v>105</v>
      </c>
      <c r="D89" s="65">
        <v>0.0331</v>
      </c>
      <c r="E89" s="61">
        <f>C89/((1+D89)^A89)</f>
        <v>97.1678563486741</v>
      </c>
      <c r="F89" s="61">
        <f>A89*(E89/$E$92)</f>
        <v>2.16284814583179</v>
      </c>
      <c r="G89" s="61">
        <f>((A89^2)*E89)/(2*$E$92)</f>
        <v>2.5743900846914496</v>
      </c>
      <c r="H89" s="63">
        <v>0.0348</v>
      </c>
      <c r="I89" s="61">
        <f>C89/(1+H89)^A89</f>
        <v>96.78827857535882</v>
      </c>
      <c r="J89" s="64">
        <f>A89*(I89/$I$92)</f>
        <v>2.1636158671641286</v>
      </c>
      <c r="L89" s="75">
        <f>Interpolation!AF27</f>
        <v>1.65</v>
      </c>
      <c r="M89" s="74">
        <v>39573</v>
      </c>
      <c r="N89" s="61">
        <v>106.5</v>
      </c>
      <c r="O89" s="65">
        <v>0.0287</v>
      </c>
      <c r="P89" s="61">
        <f>N89/((1+O89)^L89)</f>
        <v>101.64199649266085</v>
      </c>
      <c r="Q89" s="61">
        <f>L89*(P89/$P$92)</f>
        <v>1.5521234620053617</v>
      </c>
      <c r="R89" s="61">
        <f>((L89^2)*P89)/(2*$P$92)</f>
        <v>1.2805018561544232</v>
      </c>
      <c r="S89" s="63">
        <v>0.03345</v>
      </c>
      <c r="T89" s="61">
        <f>N89/(1+S89)^L89</f>
        <v>100.87231384491739</v>
      </c>
      <c r="U89" s="64">
        <f>L89*(T89/$T$92)</f>
        <v>1.5521020726270711</v>
      </c>
    </row>
    <row r="90" spans="1:21" ht="12.75">
      <c r="A90" s="75">
        <f>A89-1</f>
        <v>1.3805555555555555</v>
      </c>
      <c r="B90" s="80">
        <f>B89-366</f>
        <v>39475</v>
      </c>
      <c r="C90" s="61">
        <v>5</v>
      </c>
      <c r="D90" s="65">
        <v>0.0269</v>
      </c>
      <c r="E90" s="61">
        <f>C90/((1+D90)^A90)</f>
        <v>4.820085561494982</v>
      </c>
      <c r="F90" s="61">
        <f>A90*(E90/$E$92)</f>
        <v>0.062220532148098015</v>
      </c>
      <c r="G90" s="61">
        <f>((A90^2)*E90)/(2*$E$92)</f>
        <v>0.04294945066333988</v>
      </c>
      <c r="H90" s="63">
        <v>0.0348</v>
      </c>
      <c r="I90" s="61">
        <f>C90/(1+H90)^A90</f>
        <v>4.769357650941966</v>
      </c>
      <c r="J90" s="64">
        <f>A90*(I90/$I$92)</f>
        <v>0.06182908932448162</v>
      </c>
      <c r="L90" s="75">
        <f>L89-1</f>
        <v>0.6499999999999999</v>
      </c>
      <c r="M90" s="80">
        <f>M89-366</f>
        <v>39207</v>
      </c>
      <c r="N90" s="61">
        <v>6.5</v>
      </c>
      <c r="O90" s="65">
        <v>0.0218</v>
      </c>
      <c r="P90" s="61">
        <f>N90/((1+O90)^L90)</f>
        <v>6.409520231535836</v>
      </c>
      <c r="Q90" s="61">
        <f>L90*(P90/$P$92)</f>
        <v>0.03855742405849386</v>
      </c>
      <c r="R90" s="61">
        <f>((L90^2)*P90)/(2*$P$92)</f>
        <v>0.012531162819010504</v>
      </c>
      <c r="S90" s="63">
        <v>0.03345</v>
      </c>
      <c r="T90" s="61">
        <f>N90/(1+S90)^L90</f>
        <v>6.362461998400884</v>
      </c>
      <c r="U90" s="64">
        <f>L90*(T90/$T$92)</f>
        <v>0.038565850177214325</v>
      </c>
    </row>
    <row r="91" spans="1:21" ht="13.5" thickBot="1">
      <c r="A91" s="76">
        <f>A90-1</f>
        <v>0.38055555555555554</v>
      </c>
      <c r="B91" s="81">
        <f>B90-365</f>
        <v>39110</v>
      </c>
      <c r="C91" s="66">
        <v>5</v>
      </c>
      <c r="D91" s="68">
        <v>0.021</v>
      </c>
      <c r="E91" s="66">
        <f>C91/((1+D91)^A91)</f>
        <v>4.960611412006737</v>
      </c>
      <c r="F91" s="66">
        <f>A91*(E91/$E$92)</f>
        <v>0.017651367626307285</v>
      </c>
      <c r="G91" s="66">
        <f>((A91^2)*E91)/(2*$E$92)</f>
        <v>0.0033586630066723584</v>
      </c>
      <c r="H91" s="73">
        <v>0.0348</v>
      </c>
      <c r="I91" s="66">
        <f>C91/(1+H91)^A91</f>
        <v>4.935331297194747</v>
      </c>
      <c r="J91" s="67">
        <f>A91*(I91/$I$92)</f>
        <v>0.01763654246220801</v>
      </c>
      <c r="L91" s="76"/>
      <c r="M91" s="81"/>
      <c r="N91" s="66"/>
      <c r="O91" s="87"/>
      <c r="P91" s="66"/>
      <c r="Q91" s="66"/>
      <c r="R91" s="66"/>
      <c r="S91" s="73"/>
      <c r="T91" s="66"/>
      <c r="U91" s="67"/>
    </row>
    <row r="92" spans="1:21" ht="13.5" thickBot="1">
      <c r="A92" s="61"/>
      <c r="B92" s="61"/>
      <c r="C92" s="61"/>
      <c r="D92" s="61"/>
      <c r="E92" s="76">
        <f>SUM(E89:E91)</f>
        <v>106.94855332217583</v>
      </c>
      <c r="F92" s="66">
        <f>SUM(F89:F91)</f>
        <v>2.2427200456061955</v>
      </c>
      <c r="G92" s="66">
        <f>SUM(G89:G91)</f>
        <v>2.6206981983614615</v>
      </c>
      <c r="H92" s="73"/>
      <c r="I92" s="66">
        <f>SUM(I89:I91)</f>
        <v>106.49296752349554</v>
      </c>
      <c r="J92" s="67">
        <f>SUM(J89:J91)</f>
        <v>2.243081498950818</v>
      </c>
      <c r="L92" s="61"/>
      <c r="M92" s="61"/>
      <c r="N92" s="61"/>
      <c r="O92" s="61"/>
      <c r="P92" s="76">
        <f>SUM(P89:P91)</f>
        <v>108.05151672419669</v>
      </c>
      <c r="Q92" s="66">
        <f>SUM(Q89:Q91)</f>
        <v>1.5906808860638555</v>
      </c>
      <c r="R92" s="66">
        <f>SUM(R89:R91)</f>
        <v>1.2930330189734338</v>
      </c>
      <c r="S92" s="73"/>
      <c r="T92" s="66">
        <f>SUM(T89:T91)</f>
        <v>107.23477584331827</v>
      </c>
      <c r="U92" s="67">
        <f>SUM(U89:U91)</f>
        <v>1.5906679228042855</v>
      </c>
    </row>
    <row r="94" spans="5:16" ht="13.5" thickBot="1">
      <c r="E94">
        <v>1037</v>
      </c>
      <c r="P94" s="89" t="s">
        <v>47</v>
      </c>
    </row>
    <row r="95" spans="1:21" ht="13.5" thickBot="1">
      <c r="A95" s="70" t="s">
        <v>48</v>
      </c>
      <c r="B95" s="71" t="s">
        <v>74</v>
      </c>
      <c r="C95" s="71" t="s">
        <v>53</v>
      </c>
      <c r="D95" s="71" t="s">
        <v>76</v>
      </c>
      <c r="E95" s="71" t="s">
        <v>75</v>
      </c>
      <c r="F95" s="71" t="s">
        <v>77</v>
      </c>
      <c r="G95" s="71" t="s">
        <v>78</v>
      </c>
      <c r="H95" s="71" t="s">
        <v>79</v>
      </c>
      <c r="I95" s="77" t="s">
        <v>80</v>
      </c>
      <c r="J95" s="72" t="s">
        <v>41</v>
      </c>
      <c r="L95" s="70" t="s">
        <v>48</v>
      </c>
      <c r="M95" s="71" t="s">
        <v>74</v>
      </c>
      <c r="N95" s="71" t="s">
        <v>53</v>
      </c>
      <c r="O95" s="71" t="s">
        <v>76</v>
      </c>
      <c r="P95" s="71" t="s">
        <v>75</v>
      </c>
      <c r="Q95" s="71" t="s">
        <v>77</v>
      </c>
      <c r="R95" s="71" t="s">
        <v>78</v>
      </c>
      <c r="S95" s="71" t="s">
        <v>79</v>
      </c>
      <c r="T95" s="77" t="s">
        <v>80</v>
      </c>
      <c r="U95" s="72" t="s">
        <v>41</v>
      </c>
    </row>
    <row r="96" spans="1:21" ht="12.75">
      <c r="A96" s="75">
        <f>Interpolation!U27</f>
        <v>0.9277777777777778</v>
      </c>
      <c r="B96" s="74">
        <v>39309</v>
      </c>
      <c r="C96" s="61">
        <v>108</v>
      </c>
      <c r="D96" s="65">
        <v>0.0229</v>
      </c>
      <c r="E96" s="61">
        <f>C96/((1+D96)^A96)</f>
        <v>105.75496135725051</v>
      </c>
      <c r="F96" s="61">
        <f>A96*(E96/$E$98)</f>
        <v>0.9277777777777778</v>
      </c>
      <c r="G96" s="61">
        <f>((A96^2)*E96)/(2*$E$98)</f>
        <v>0.4303858024691358</v>
      </c>
      <c r="H96" s="63">
        <v>0.02765</v>
      </c>
      <c r="I96" s="61">
        <f>C96/(1+H96)^A96</f>
        <v>105.30136902627797</v>
      </c>
      <c r="J96" s="64">
        <f>A96*(I96/$I$98)</f>
        <v>0.9277777777777778</v>
      </c>
      <c r="L96" s="75">
        <f>Interpolation!V27</f>
        <v>0.9861111111111112</v>
      </c>
      <c r="M96" s="74">
        <v>39331</v>
      </c>
      <c r="N96" s="61">
        <v>100</v>
      </c>
      <c r="O96" s="65">
        <v>0.0242</v>
      </c>
      <c r="P96" s="61">
        <f>N96/((1+O96)^L96)</f>
        <v>97.66961177171693</v>
      </c>
      <c r="Q96" s="61">
        <f>L96*(P96/$P$98)</f>
        <v>0.9861111111111112</v>
      </c>
      <c r="R96" s="61">
        <f>((L96^2)*P96)/(2*$P$98)</f>
        <v>0.48620756172839513</v>
      </c>
      <c r="S96" s="63">
        <v>0.0321</v>
      </c>
      <c r="T96" s="61">
        <f>N96/(1+S96)^L96</f>
        <v>96.93236348639307</v>
      </c>
      <c r="U96" s="64">
        <f>L96*(T96/$T$98)</f>
        <v>0.9861111111111112</v>
      </c>
    </row>
    <row r="97" spans="1:21" ht="13.5" thickBot="1">
      <c r="A97" s="76"/>
      <c r="B97" s="81"/>
      <c r="C97" s="66"/>
      <c r="D97" s="87"/>
      <c r="E97" s="66"/>
      <c r="F97" s="66"/>
      <c r="G97" s="66"/>
      <c r="H97" s="73"/>
      <c r="I97" s="66"/>
      <c r="J97" s="67"/>
      <c r="L97" s="76"/>
      <c r="M97" s="81"/>
      <c r="N97" s="66"/>
      <c r="O97" s="87"/>
      <c r="P97" s="66"/>
      <c r="Q97" s="66"/>
      <c r="R97" s="66"/>
      <c r="S97" s="73"/>
      <c r="T97" s="66"/>
      <c r="U97" s="67"/>
    </row>
    <row r="98" spans="1:21" ht="13.5" thickBot="1">
      <c r="A98" s="61"/>
      <c r="B98" s="61"/>
      <c r="C98" s="61"/>
      <c r="D98" s="61"/>
      <c r="E98" s="76">
        <f>SUM(E96:E97)</f>
        <v>105.75496135725051</v>
      </c>
      <c r="F98" s="66">
        <f>SUM(F96:F97)</f>
        <v>0.9277777777777778</v>
      </c>
      <c r="G98" s="66">
        <f>SUM(G96:G97)</f>
        <v>0.4303858024691358</v>
      </c>
      <c r="H98" s="73"/>
      <c r="I98" s="66">
        <f>SUM(I96:I97)</f>
        <v>105.30136902627797</v>
      </c>
      <c r="J98" s="67">
        <f>SUM(J96:J97)</f>
        <v>0.9277777777777778</v>
      </c>
      <c r="L98" s="61"/>
      <c r="M98" s="61"/>
      <c r="N98" s="61"/>
      <c r="O98" s="61"/>
      <c r="P98" s="76">
        <f>SUM(P96:P97)</f>
        <v>97.66961177171693</v>
      </c>
      <c r="Q98" s="66">
        <f>SUM(Q96:Q97)</f>
        <v>0.9861111111111112</v>
      </c>
      <c r="R98" s="66">
        <f>SUM(R96:R97)</f>
        <v>0.48620756172839513</v>
      </c>
      <c r="S98" s="73"/>
      <c r="T98" s="66">
        <f>SUM(T96:T97)</f>
        <v>96.93236348639307</v>
      </c>
      <c r="U98" s="67">
        <f>SUM(U96:U97)</f>
        <v>0.9861111111111112</v>
      </c>
    </row>
    <row r="100" spans="5:16" ht="13.5" thickBot="1">
      <c r="E100" s="89" t="s">
        <v>46</v>
      </c>
      <c r="P100" s="89" t="s">
        <v>45</v>
      </c>
    </row>
    <row r="101" spans="1:21" ht="13.5" thickBot="1">
      <c r="A101" s="70" t="s">
        <v>48</v>
      </c>
      <c r="B101" s="71" t="s">
        <v>74</v>
      </c>
      <c r="C101" s="71" t="s">
        <v>53</v>
      </c>
      <c r="D101" s="71" t="s">
        <v>76</v>
      </c>
      <c r="E101" s="71" t="s">
        <v>75</v>
      </c>
      <c r="F101" s="71" t="s">
        <v>77</v>
      </c>
      <c r="G101" s="71" t="s">
        <v>78</v>
      </c>
      <c r="H101" s="71" t="s">
        <v>79</v>
      </c>
      <c r="I101" s="77" t="s">
        <v>80</v>
      </c>
      <c r="J101" s="72" t="s">
        <v>41</v>
      </c>
      <c r="L101" s="70" t="s">
        <v>48</v>
      </c>
      <c r="M101" s="71" t="s">
        <v>74</v>
      </c>
      <c r="N101" s="71" t="s">
        <v>53</v>
      </c>
      <c r="O101" s="71" t="s">
        <v>76</v>
      </c>
      <c r="P101" s="71" t="s">
        <v>75</v>
      </c>
      <c r="Q101" s="71" t="s">
        <v>77</v>
      </c>
      <c r="R101" s="71" t="s">
        <v>78</v>
      </c>
      <c r="S101" s="71" t="s">
        <v>79</v>
      </c>
      <c r="T101" s="77" t="s">
        <v>80</v>
      </c>
      <c r="U101" s="72" t="s">
        <v>41</v>
      </c>
    </row>
    <row r="102" spans="1:21" ht="12.75">
      <c r="A102" s="75">
        <f>Interpolation!R27</f>
        <v>0.7416666666666667</v>
      </c>
      <c r="B102" s="74">
        <v>39241</v>
      </c>
      <c r="C102" s="61">
        <v>100</v>
      </c>
      <c r="D102" s="65">
        <v>0.0221</v>
      </c>
      <c r="E102" s="61">
        <f>C102/((1+D102)^A102)</f>
        <v>98.39183729941057</v>
      </c>
      <c r="F102" s="61">
        <f>A102*(E102/$E$104)</f>
        <v>0.7416666666666667</v>
      </c>
      <c r="G102" s="61">
        <f>((A102^2)*E102)/(2*$E$104)</f>
        <v>0.27503472222222225</v>
      </c>
      <c r="H102" s="63">
        <v>0.0297</v>
      </c>
      <c r="I102" s="61">
        <f>C102/(1+H102)^A102</f>
        <v>97.85271681356994</v>
      </c>
      <c r="J102" s="64">
        <f>A102*(I102/$I$104)</f>
        <v>0.7416666666666667</v>
      </c>
      <c r="L102" s="75">
        <f>Interpolation!N27</f>
        <v>0.49722222222222223</v>
      </c>
      <c r="M102" s="74">
        <v>39151</v>
      </c>
      <c r="N102" s="61">
        <v>100</v>
      </c>
      <c r="O102" s="65">
        <v>0.0213</v>
      </c>
      <c r="P102" s="61">
        <f>N102/((1+O102)^L102)</f>
        <v>98.95751024243036</v>
      </c>
      <c r="Q102" s="61">
        <f>L102*(P102/$P$104)</f>
        <v>0.49722222222222223</v>
      </c>
      <c r="R102" s="61">
        <f>((L102^2)*P102)/(2*$P$104)</f>
        <v>0.12361496913580247</v>
      </c>
      <c r="S102" s="63">
        <v>0.028</v>
      </c>
      <c r="T102" s="61">
        <f>N102/(1+S102)^L102</f>
        <v>98.63629637553302</v>
      </c>
      <c r="U102" s="64">
        <f>L102*(T102/$T$104)</f>
        <v>0.49722222222222223</v>
      </c>
    </row>
    <row r="103" spans="1:21" ht="13.5" thickBot="1">
      <c r="A103" s="76"/>
      <c r="B103" s="81"/>
      <c r="C103" s="66"/>
      <c r="D103" s="87"/>
      <c r="E103" s="66"/>
      <c r="F103" s="66"/>
      <c r="G103" s="66"/>
      <c r="H103" s="73"/>
      <c r="I103" s="66"/>
      <c r="J103" s="67"/>
      <c r="L103" s="76"/>
      <c r="M103" s="81"/>
      <c r="N103" s="66"/>
      <c r="O103" s="87"/>
      <c r="P103" s="66"/>
      <c r="Q103" s="66"/>
      <c r="R103" s="66"/>
      <c r="S103" s="73"/>
      <c r="T103" s="66"/>
      <c r="U103" s="67"/>
    </row>
    <row r="104" spans="1:21" ht="13.5" thickBot="1">
      <c r="A104" s="61"/>
      <c r="B104" s="61"/>
      <c r="C104" s="61"/>
      <c r="D104" s="61"/>
      <c r="E104" s="76">
        <f>SUM(E102:E103)</f>
        <v>98.39183729941057</v>
      </c>
      <c r="F104" s="66">
        <f>SUM(F102:F103)</f>
        <v>0.7416666666666667</v>
      </c>
      <c r="G104" s="66">
        <f>SUM(G102:G103)</f>
        <v>0.27503472222222225</v>
      </c>
      <c r="H104" s="73"/>
      <c r="I104" s="66">
        <f>SUM(I102:I103)</f>
        <v>97.85271681356994</v>
      </c>
      <c r="J104" s="67">
        <f>SUM(J102:J103)</f>
        <v>0.7416666666666667</v>
      </c>
      <c r="L104" s="61"/>
      <c r="M104" s="61"/>
      <c r="N104" s="61"/>
      <c r="O104" s="61"/>
      <c r="P104" s="76">
        <f>SUM(P102:P103)</f>
        <v>98.95751024243036</v>
      </c>
      <c r="Q104" s="66">
        <f>SUM(Q102:Q103)</f>
        <v>0.49722222222222223</v>
      </c>
      <c r="R104" s="66">
        <f>SUM(R102:R103)</f>
        <v>0.12361496913580247</v>
      </c>
      <c r="S104" s="73"/>
      <c r="T104" s="66">
        <f>SUM(T102:T103)</f>
        <v>98.63629637553302</v>
      </c>
      <c r="U104" s="67">
        <f>SUM(U102:U103)</f>
        <v>0.49722222222222223</v>
      </c>
    </row>
    <row r="106" spans="5:16" ht="13.5" thickBot="1">
      <c r="E106" s="89" t="s">
        <v>44</v>
      </c>
      <c r="P106" s="89" t="s">
        <v>43</v>
      </c>
    </row>
    <row r="107" spans="1:21" ht="13.5" thickBot="1">
      <c r="A107" s="70" t="s">
        <v>48</v>
      </c>
      <c r="B107" s="71" t="s">
        <v>74</v>
      </c>
      <c r="C107" s="71" t="s">
        <v>53</v>
      </c>
      <c r="D107" s="71" t="s">
        <v>76</v>
      </c>
      <c r="E107" s="71" t="s">
        <v>75</v>
      </c>
      <c r="F107" s="71" t="s">
        <v>77</v>
      </c>
      <c r="G107" s="71" t="s">
        <v>78</v>
      </c>
      <c r="H107" s="71" t="s">
        <v>79</v>
      </c>
      <c r="I107" s="77" t="s">
        <v>80</v>
      </c>
      <c r="J107" s="72" t="s">
        <v>41</v>
      </c>
      <c r="L107" s="70" t="s">
        <v>48</v>
      </c>
      <c r="M107" s="71" t="s">
        <v>74</v>
      </c>
      <c r="N107" s="71" t="s">
        <v>53</v>
      </c>
      <c r="O107" s="71" t="s">
        <v>76</v>
      </c>
      <c r="P107" s="71" t="s">
        <v>75</v>
      </c>
      <c r="Q107" s="71" t="s">
        <v>77</v>
      </c>
      <c r="R107" s="71" t="s">
        <v>78</v>
      </c>
      <c r="S107" s="71" t="s">
        <v>79</v>
      </c>
      <c r="T107" s="77" t="s">
        <v>80</v>
      </c>
      <c r="U107" s="72" t="s">
        <v>41</v>
      </c>
    </row>
    <row r="108" spans="1:21" ht="12.75">
      <c r="A108" s="75">
        <f>Interpolation!L27</f>
        <v>0.24722222222222223</v>
      </c>
      <c r="B108" s="74">
        <v>39061</v>
      </c>
      <c r="C108" s="61">
        <v>100</v>
      </c>
      <c r="D108" s="65">
        <v>0.0207</v>
      </c>
      <c r="E108" s="61">
        <f>C108/((1+D108)^A108)</f>
        <v>99.49475531204158</v>
      </c>
      <c r="F108" s="61">
        <f>A108*(E108/$E$110)</f>
        <v>0.24722222222222223</v>
      </c>
      <c r="G108" s="61">
        <f>((A108^2)*E108)/(2*$E$110)</f>
        <v>0.030559413580246917</v>
      </c>
      <c r="H108" s="63">
        <v>0.0248</v>
      </c>
      <c r="I108" s="61">
        <f>C108/(1+H108)^A108</f>
        <v>99.39619831669636</v>
      </c>
      <c r="J108" s="64">
        <f>A108*(I108/$I$110)</f>
        <v>0.24722222222222223</v>
      </c>
      <c r="L108" s="75">
        <f>Interpolation!J27</f>
        <v>0.1638888888888889</v>
      </c>
      <c r="M108" s="74">
        <v>39031</v>
      </c>
      <c r="N108" s="61">
        <v>100</v>
      </c>
      <c r="O108" s="65">
        <v>0.02</v>
      </c>
      <c r="P108" s="61">
        <f>N108/((1+O108)^L108)</f>
        <v>99.67598301325519</v>
      </c>
      <c r="Q108" s="61">
        <f>L108*(P108/$P$110)</f>
        <v>0.1638888888888889</v>
      </c>
      <c r="R108" s="61">
        <f>((L108^2)*P108)/(2*$P$110)</f>
        <v>0.013429783950617284</v>
      </c>
      <c r="S108" s="63">
        <v>0.0246</v>
      </c>
      <c r="T108" s="61">
        <f>N108/(1+S108)^L108</f>
        <v>99.60250454106739</v>
      </c>
      <c r="U108" s="64">
        <f>L108*(T108/$T$110)</f>
        <v>0.1638888888888889</v>
      </c>
    </row>
    <row r="109" spans="1:21" ht="13.5" thickBot="1">
      <c r="A109" s="76"/>
      <c r="B109" s="81"/>
      <c r="C109" s="66"/>
      <c r="D109" s="87"/>
      <c r="E109" s="66"/>
      <c r="F109" s="66"/>
      <c r="G109" s="66"/>
      <c r="H109" s="73"/>
      <c r="I109" s="66"/>
      <c r="J109" s="67"/>
      <c r="L109" s="76"/>
      <c r="M109" s="81"/>
      <c r="N109" s="66"/>
      <c r="O109" s="87"/>
      <c r="P109" s="66"/>
      <c r="Q109" s="66"/>
      <c r="R109" s="66"/>
      <c r="S109" s="73"/>
      <c r="T109" s="66"/>
      <c r="U109" s="67"/>
    </row>
    <row r="110" spans="1:21" ht="13.5" thickBot="1">
      <c r="A110" s="61"/>
      <c r="B110" s="61"/>
      <c r="C110" s="61"/>
      <c r="D110" s="61"/>
      <c r="E110" s="76">
        <f>SUM(E108:E109)</f>
        <v>99.49475531204158</v>
      </c>
      <c r="F110" s="66">
        <f>SUM(F108:F109)</f>
        <v>0.24722222222222223</v>
      </c>
      <c r="G110" s="66">
        <f>SUM(G108:G109)</f>
        <v>0.030559413580246917</v>
      </c>
      <c r="H110" s="73"/>
      <c r="I110" s="66">
        <f>SUM(I108:I109)</f>
        <v>99.39619831669636</v>
      </c>
      <c r="J110" s="67">
        <f>SUM(J108:J109)</f>
        <v>0.24722222222222223</v>
      </c>
      <c r="L110" s="61"/>
      <c r="M110" s="61"/>
      <c r="N110" s="61"/>
      <c r="O110" s="61"/>
      <c r="P110" s="76">
        <f>SUM(P108:P109)</f>
        <v>99.67598301325519</v>
      </c>
      <c r="Q110" s="66">
        <f>SUM(Q108:Q109)</f>
        <v>0.1638888888888889</v>
      </c>
      <c r="R110" s="66">
        <f>SUM(R108:R109)</f>
        <v>0.013429783950617284</v>
      </c>
      <c r="S110" s="73"/>
      <c r="T110" s="66">
        <f>SUM(T108:T109)</f>
        <v>99.60250454106739</v>
      </c>
      <c r="U110" s="67">
        <f>SUM(U108:U109)</f>
        <v>0.1638888888888889</v>
      </c>
    </row>
    <row r="112" ht="13.5" thickBot="1">
      <c r="E112" s="89" t="s">
        <v>42</v>
      </c>
    </row>
    <row r="113" spans="1:10" ht="13.5" thickBot="1">
      <c r="A113" s="70" t="s">
        <v>48</v>
      </c>
      <c r="B113" s="71" t="s">
        <v>74</v>
      </c>
      <c r="C113" s="71" t="s">
        <v>53</v>
      </c>
      <c r="D113" s="71" t="s">
        <v>76</v>
      </c>
      <c r="E113" s="71" t="s">
        <v>75</v>
      </c>
      <c r="F113" s="71" t="s">
        <v>77</v>
      </c>
      <c r="G113" s="71" t="s">
        <v>78</v>
      </c>
      <c r="H113" s="71" t="s">
        <v>79</v>
      </c>
      <c r="I113" s="77" t="s">
        <v>80</v>
      </c>
      <c r="J113" s="72" t="s">
        <v>41</v>
      </c>
    </row>
    <row r="114" spans="1:10" ht="12.75">
      <c r="A114" s="75">
        <f>Interpolation!I27</f>
        <v>0.08333333333333333</v>
      </c>
      <c r="B114" s="74">
        <v>39001</v>
      </c>
      <c r="C114" s="61">
        <v>100</v>
      </c>
      <c r="D114" s="65">
        <v>0.02</v>
      </c>
      <c r="E114" s="61">
        <f>C114/((1+D114)^A114)</f>
        <v>99.83511419212522</v>
      </c>
      <c r="F114" s="61">
        <f>A114*(E114/$E$116)</f>
        <v>0.08333333333333333</v>
      </c>
      <c r="G114" s="61">
        <f>((A114^2)*E114)/(2*$E$116)</f>
        <v>0.003472222222222222</v>
      </c>
      <c r="H114" s="63">
        <v>0.0251</v>
      </c>
      <c r="I114" s="61">
        <f>C114/(1+H114)^A114</f>
        <v>99.79362849934867</v>
      </c>
      <c r="J114" s="64">
        <f>A114*(I114/$I$116)</f>
        <v>0.08333333333333333</v>
      </c>
    </row>
    <row r="115" spans="1:10" ht="13.5" thickBot="1">
      <c r="A115" s="76"/>
      <c r="B115" s="81"/>
      <c r="C115" s="66"/>
      <c r="D115" s="87"/>
      <c r="E115" s="66"/>
      <c r="F115" s="66"/>
      <c r="G115" s="66"/>
      <c r="H115" s="73"/>
      <c r="I115" s="66"/>
      <c r="J115" s="67"/>
    </row>
    <row r="116" spans="1:10" ht="13.5" thickBot="1">
      <c r="A116" s="61"/>
      <c r="B116" s="61"/>
      <c r="C116" s="61"/>
      <c r="D116" s="61"/>
      <c r="E116" s="76">
        <f>SUM(E114:E115)</f>
        <v>99.83511419212522</v>
      </c>
      <c r="F116" s="66">
        <f>SUM(F114:F115)</f>
        <v>0.08333333333333333</v>
      </c>
      <c r="G116" s="66">
        <f>SUM(G114:G115)</f>
        <v>0.003472222222222222</v>
      </c>
      <c r="H116" s="73"/>
      <c r="I116" s="66">
        <f>SUM(I114:I115)</f>
        <v>99.79362849934867</v>
      </c>
      <c r="J116" s="67">
        <f>SUM(J114:J115)</f>
        <v>0.08333333333333333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22"/>
  <sheetViews>
    <sheetView tabSelected="1" workbookViewId="0" topLeftCell="A1">
      <selection activeCell="N10" sqref="N10"/>
    </sheetView>
  </sheetViews>
  <sheetFormatPr defaultColWidth="9.140625" defaultRowHeight="12.75"/>
  <sheetData>
    <row r="4" spans="1:6" ht="13.5" thickBot="1">
      <c r="A4" s="179"/>
      <c r="B4" s="179"/>
      <c r="C4" s="179"/>
      <c r="D4" s="179"/>
      <c r="E4" s="179"/>
      <c r="F4" s="179"/>
    </row>
    <row r="5" spans="1:6" ht="13.5" thickBot="1">
      <c r="A5" s="116" t="s">
        <v>0</v>
      </c>
      <c r="B5" s="71" t="s">
        <v>75</v>
      </c>
      <c r="C5" s="107" t="s">
        <v>77</v>
      </c>
      <c r="D5" s="113" t="s">
        <v>78</v>
      </c>
      <c r="E5" s="77" t="s">
        <v>80</v>
      </c>
      <c r="F5" s="110" t="s">
        <v>41</v>
      </c>
    </row>
    <row r="6" spans="1:6" ht="12.75">
      <c r="A6" s="117" t="s">
        <v>42</v>
      </c>
      <c r="B6" s="61">
        <v>99.83511419212522</v>
      </c>
      <c r="C6" s="108">
        <v>0.08333333333333333</v>
      </c>
      <c r="D6" s="114">
        <v>0.00347222222222222</v>
      </c>
      <c r="E6" s="61">
        <v>99.79362849934867</v>
      </c>
      <c r="F6" s="111">
        <v>0.08333333333333333</v>
      </c>
    </row>
    <row r="7" spans="1:6" ht="12.75">
      <c r="A7" s="118" t="s">
        <v>43</v>
      </c>
      <c r="B7" s="61">
        <v>99.67598301325519</v>
      </c>
      <c r="C7" s="108">
        <v>0.1638888888888889</v>
      </c>
      <c r="D7" s="114">
        <v>0.013429783950617284</v>
      </c>
      <c r="E7" s="61">
        <v>99.60250454106739</v>
      </c>
      <c r="F7" s="111">
        <v>0.1638888888888889</v>
      </c>
    </row>
    <row r="8" spans="1:6" ht="12.75">
      <c r="A8" s="118" t="s">
        <v>44</v>
      </c>
      <c r="B8" s="61">
        <v>99.49475531204158</v>
      </c>
      <c r="C8" s="108">
        <v>0.24722222222222223</v>
      </c>
      <c r="D8" s="114">
        <v>0.030559413580246917</v>
      </c>
      <c r="E8" s="61">
        <v>99.39619831669636</v>
      </c>
      <c r="F8" s="111">
        <v>0.24722222222222223</v>
      </c>
    </row>
    <row r="9" spans="1:6" ht="12.75">
      <c r="A9" s="118" t="s">
        <v>45</v>
      </c>
      <c r="B9" s="61">
        <v>98.95751024243036</v>
      </c>
      <c r="C9" s="108">
        <v>0.49722222222222223</v>
      </c>
      <c r="D9" s="114">
        <v>0.12361496913580247</v>
      </c>
      <c r="E9" s="61">
        <v>98.63629637553302</v>
      </c>
      <c r="F9" s="111">
        <v>0.49722222222222223</v>
      </c>
    </row>
    <row r="10" spans="1:6" ht="12.75">
      <c r="A10" s="118" t="s">
        <v>46</v>
      </c>
      <c r="B10" s="61">
        <v>98.39183729941057</v>
      </c>
      <c r="C10" s="108">
        <v>0.7416666666666667</v>
      </c>
      <c r="D10" s="114">
        <v>0.27503472222222225</v>
      </c>
      <c r="E10" s="61">
        <v>97.85271681356994</v>
      </c>
      <c r="F10" s="111">
        <v>0.7416666666666667</v>
      </c>
    </row>
    <row r="11" spans="1:6" ht="12.75">
      <c r="A11" s="118" t="s">
        <v>47</v>
      </c>
      <c r="B11" s="61">
        <v>97.66961177171693</v>
      </c>
      <c r="C11" s="108">
        <v>0.9861111111111112</v>
      </c>
      <c r="D11" s="114">
        <v>0.48620756172839513</v>
      </c>
      <c r="E11" s="61">
        <v>96.93236348639307</v>
      </c>
      <c r="F11" s="111">
        <v>0.9861111111111112</v>
      </c>
    </row>
    <row r="12" spans="1:6" ht="12.75">
      <c r="A12" s="118">
        <v>1037</v>
      </c>
      <c r="B12" s="61">
        <v>105.75496135725051</v>
      </c>
      <c r="C12" s="108">
        <v>0.9277777777777778</v>
      </c>
      <c r="D12" s="114">
        <v>0.4303858024691358</v>
      </c>
      <c r="E12" s="61">
        <v>105.30136902627797</v>
      </c>
      <c r="F12" s="111">
        <v>0.9277777777777778</v>
      </c>
    </row>
    <row r="13" spans="1:6" ht="12.75">
      <c r="A13" s="118">
        <v>1040</v>
      </c>
      <c r="B13" s="61">
        <v>108.05151672419669</v>
      </c>
      <c r="C13" s="108">
        <v>1.5906808860638555</v>
      </c>
      <c r="D13" s="114">
        <v>1.2930330189734338</v>
      </c>
      <c r="E13" s="61">
        <v>107.23477584331827</v>
      </c>
      <c r="F13" s="111">
        <v>1.5906679228042855</v>
      </c>
    </row>
    <row r="14" spans="1:6" ht="12.75">
      <c r="A14" s="118">
        <v>1043</v>
      </c>
      <c r="B14" s="61">
        <v>106.94855332217583</v>
      </c>
      <c r="C14" s="108">
        <v>2.2427200456061955</v>
      </c>
      <c r="D14" s="114">
        <v>2.6206981983614615</v>
      </c>
      <c r="E14" s="61">
        <v>106.49296752349554</v>
      </c>
      <c r="F14" s="111">
        <v>2.243081498950818</v>
      </c>
    </row>
    <row r="15" spans="1:6" ht="12.75">
      <c r="A15" s="118">
        <v>1034</v>
      </c>
      <c r="B15" s="61">
        <v>117.45860070024882</v>
      </c>
      <c r="C15" s="108">
        <v>2.3838304053115857</v>
      </c>
      <c r="D15" s="114">
        <v>3.0040074673526194</v>
      </c>
      <c r="E15" s="61">
        <v>116.772643536801</v>
      </c>
      <c r="F15" s="111">
        <v>2.3846071131276982</v>
      </c>
    </row>
    <row r="16" spans="1:6" ht="12.75">
      <c r="A16" s="118">
        <v>1048</v>
      </c>
      <c r="B16" s="61">
        <v>104.87579694199039</v>
      </c>
      <c r="C16" s="108">
        <v>2.9988498855851313</v>
      </c>
      <c r="D16" s="114">
        <v>4.734166336951456</v>
      </c>
      <c r="E16" s="61">
        <v>104.40134013155901</v>
      </c>
      <c r="F16" s="111">
        <v>2.9993121428687677</v>
      </c>
    </row>
    <row r="17" spans="1:6" ht="12.75">
      <c r="A17" s="118">
        <v>1045</v>
      </c>
      <c r="B17" s="61">
        <v>109.32995151919437</v>
      </c>
      <c r="C17" s="108">
        <v>4.051911041087035</v>
      </c>
      <c r="D17" s="114">
        <v>8.800584344825495</v>
      </c>
      <c r="E17" s="61">
        <v>109.13147197195296</v>
      </c>
      <c r="F17" s="111">
        <v>4.055051905670104</v>
      </c>
    </row>
    <row r="18" spans="1:6" ht="12.75">
      <c r="A18" s="118">
        <v>1046</v>
      </c>
      <c r="B18" s="61">
        <v>114.46717874247074</v>
      </c>
      <c r="C18" s="108">
        <v>5.119794931439368</v>
      </c>
      <c r="D18" s="114">
        <v>14.756838432338487</v>
      </c>
      <c r="E18" s="61">
        <v>114.77244020831243</v>
      </c>
      <c r="F18" s="111">
        <v>5.1288438045741325</v>
      </c>
    </row>
    <row r="19" spans="1:6" ht="12.75">
      <c r="A19" s="118">
        <v>1041</v>
      </c>
      <c r="B19" s="61">
        <v>121.1466259817132</v>
      </c>
      <c r="C19" s="108">
        <v>6.223625035609057</v>
      </c>
      <c r="D19" s="114">
        <v>21.994244440395814</v>
      </c>
      <c r="E19" s="61">
        <v>122.30065193941046</v>
      </c>
      <c r="F19" s="111">
        <v>6.42430517102984</v>
      </c>
    </row>
    <row r="20" spans="1:6" ht="12.75">
      <c r="A20" s="118">
        <v>1049</v>
      </c>
      <c r="B20" s="61">
        <v>104.78655329636841</v>
      </c>
      <c r="C20" s="108">
        <v>7.5333178937983565</v>
      </c>
      <c r="D20" s="114">
        <v>31.447720061987464</v>
      </c>
      <c r="E20" s="61">
        <v>106.18624193428539</v>
      </c>
      <c r="F20" s="111">
        <v>7.5612552605428895</v>
      </c>
    </row>
    <row r="21" spans="1:6" ht="12.75">
      <c r="A21" s="118">
        <v>1050</v>
      </c>
      <c r="B21" s="61">
        <v>93.10718183835975</v>
      </c>
      <c r="C21" s="108">
        <v>8.548540813625753</v>
      </c>
      <c r="D21" s="114">
        <v>39.91039541776098</v>
      </c>
      <c r="E21" s="61">
        <v>94.52542961445414</v>
      </c>
      <c r="F21" s="111">
        <v>8.576004768964282</v>
      </c>
    </row>
    <row r="22" spans="1:6" ht="13.5" thickBot="1">
      <c r="A22" s="119">
        <v>1047</v>
      </c>
      <c r="B22" s="66">
        <v>115.89791966775454</v>
      </c>
      <c r="C22" s="109">
        <v>10.187381441435639</v>
      </c>
      <c r="D22" s="115">
        <v>63.97832310086156</v>
      </c>
      <c r="E22" s="66">
        <v>117.98121349482953</v>
      </c>
      <c r="F22" s="112">
        <v>10.264203448881785</v>
      </c>
    </row>
  </sheetData>
  <mergeCells count="1"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Mälardalens Högskola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mks03001</dc:creator>
  <cp:keywords/>
  <dc:description/>
  <cp:lastModifiedBy>Sly</cp:lastModifiedBy>
  <cp:lastPrinted>2006-12-15T09:37:38Z</cp:lastPrinted>
  <dcterms:created xsi:type="dcterms:W3CDTF">2006-12-06T09:55:50Z</dcterms:created>
  <dcterms:modified xsi:type="dcterms:W3CDTF">2008-01-25T12:20:12Z</dcterms:modified>
  <cp:category/>
  <cp:version/>
  <cp:contentType/>
  <cp:contentStatus/>
</cp:coreProperties>
</file>